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G:\Custody Visiting Scheme\2025-2026\Pre-release\"/>
    </mc:Choice>
  </mc:AlternateContent>
  <xr:revisionPtr revIDLastSave="0" documentId="13_ncr:1_{C030B6D2-A901-4F18-A85F-CE95F5EAD0CC}" xr6:coauthVersionLast="47" xr6:coauthVersionMax="47" xr10:uidLastSave="{00000000-0000-0000-0000-000000000000}"/>
  <bookViews>
    <workbookView xWindow="28680" yWindow="-120" windowWidth="29040" windowHeight="15720" tabRatio="774" xr2:uid="{7B902212-DFBF-4E37-B5E7-AA0AA575F224}"/>
  </bookViews>
  <sheets>
    <sheet name="Contents" sheetId="40" r:id="rId1"/>
    <sheet name="Metadata" sheetId="47" r:id="rId2"/>
    <sheet name="Guideline" sheetId="1" r:id="rId3"/>
    <sheet name="Table 1" sheetId="3" r:id="rId4"/>
    <sheet name="Table 2" sheetId="4" r:id="rId5"/>
    <sheet name="Table 3" sheetId="41" r:id="rId6"/>
    <sheet name="Table 4" sheetId="42" r:id="rId7"/>
    <sheet name="Table 5" sheetId="7" r:id="rId8"/>
    <sheet name="Table 6" sheetId="8" r:id="rId9"/>
    <sheet name="Table 7" sheetId="9" r:id="rId10"/>
    <sheet name="Table 8" sheetId="10" r:id="rId11"/>
    <sheet name="Table 9" sheetId="11" r:id="rId12"/>
    <sheet name="Table 10" sheetId="12" r:id="rId13"/>
    <sheet name="Table 11" sheetId="45" r:id="rId14"/>
    <sheet name="Table 12" sheetId="26" r:id="rId15"/>
    <sheet name="Table 13" sheetId="13" r:id="rId16"/>
    <sheet name="Table 14" sheetId="30" r:id="rId17"/>
    <sheet name="Table 15" sheetId="27" r:id="rId18"/>
    <sheet name="Table 16" sheetId="28" r:id="rId19"/>
    <sheet name="Table 17" sheetId="29" r:id="rId20"/>
    <sheet name="Table 18" sheetId="31" r:id="rId21"/>
    <sheet name="Table 19" sheetId="32" r:id="rId22"/>
    <sheet name="Table 20" sheetId="33" r:id="rId23"/>
    <sheet name="Table 21" sheetId="34" r:id="rId24"/>
    <sheet name="Table 22" sheetId="39" r:id="rId25"/>
    <sheet name="Table 23" sheetId="49" r:id="rId26"/>
    <sheet name="Glossary" sheetId="46" r:id="rId2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2" l="1"/>
  <c r="B8" i="33" l="1"/>
  <c r="C8" i="33" s="1"/>
  <c r="I7" i="32"/>
  <c r="I9" i="32" s="1"/>
  <c r="G7" i="32"/>
  <c r="G9" i="32" s="1"/>
  <c r="E7" i="32"/>
  <c r="E9" i="32" s="1"/>
  <c r="D9" i="32"/>
  <c r="F9" i="32"/>
  <c r="H9" i="32"/>
  <c r="C9" i="32"/>
  <c r="D15" i="29"/>
  <c r="C15" i="29"/>
  <c r="C7" i="33" l="1"/>
  <c r="C6" i="33"/>
  <c r="C5" i="33"/>
  <c r="C4" i="33"/>
  <c r="C7" i="28"/>
  <c r="B7" i="28"/>
  <c r="F9" i="13"/>
  <c r="F8" i="13"/>
  <c r="F7" i="13"/>
  <c r="F6" i="13"/>
  <c r="F5" i="13"/>
  <c r="I15" i="45" l="1"/>
  <c r="I7" i="45"/>
  <c r="I8" i="45"/>
  <c r="I9" i="45"/>
  <c r="I11" i="45"/>
  <c r="I12" i="45"/>
  <c r="I13" i="45"/>
  <c r="I16" i="45"/>
  <c r="I6" i="45"/>
  <c r="E8" i="45"/>
  <c r="E9" i="45"/>
  <c r="E7" i="45"/>
  <c r="E6" i="45"/>
  <c r="G16" i="45"/>
  <c r="G15" i="45"/>
  <c r="G13" i="45"/>
  <c r="G12" i="45"/>
  <c r="G11" i="45"/>
  <c r="G9" i="45"/>
  <c r="G8" i="45"/>
  <c r="G7" i="45"/>
  <c r="G6" i="45"/>
  <c r="E16" i="45"/>
  <c r="E15" i="45"/>
  <c r="E13" i="45"/>
  <c r="E12" i="45"/>
  <c r="E11" i="45"/>
  <c r="F17" i="45"/>
  <c r="D17" i="45"/>
  <c r="C17" i="45"/>
  <c r="E17" i="45" l="1"/>
  <c r="G17" i="45"/>
  <c r="H17" i="45"/>
  <c r="I17" i="45" s="1"/>
  <c r="I14" i="30"/>
  <c r="I13" i="30"/>
  <c r="I12" i="30"/>
  <c r="I11" i="30"/>
  <c r="I10" i="30"/>
  <c r="I9" i="30"/>
  <c r="I8" i="30"/>
  <c r="I7" i="30"/>
  <c r="I6" i="30"/>
  <c r="G7" i="30"/>
  <c r="G8" i="30"/>
  <c r="G9" i="30"/>
  <c r="G10" i="30"/>
  <c r="G11" i="30"/>
  <c r="G12" i="30"/>
  <c r="G13" i="30"/>
  <c r="G14" i="30"/>
  <c r="G6" i="30"/>
  <c r="E7" i="30"/>
  <c r="E8" i="30"/>
  <c r="E9" i="30"/>
  <c r="E10" i="30"/>
  <c r="E11" i="30"/>
  <c r="E12" i="30"/>
  <c r="E13" i="30"/>
  <c r="E14" i="30"/>
  <c r="E6" i="30"/>
  <c r="C7" i="30"/>
  <c r="C8" i="30"/>
  <c r="C9" i="30"/>
  <c r="C10" i="30"/>
  <c r="C11" i="30"/>
  <c r="C12" i="30"/>
  <c r="C13" i="30"/>
  <c r="C14" i="30"/>
  <c r="C6" i="30"/>
  <c r="D15" i="30" l="1"/>
  <c r="E15" i="30" s="1"/>
  <c r="F15" i="30"/>
  <c r="G15" i="30" s="1"/>
  <c r="H15" i="30"/>
  <c r="I15" i="30" s="1"/>
  <c r="B15" i="30"/>
  <c r="C15" i="30" s="1"/>
  <c r="D10" i="13" l="1"/>
  <c r="E5" i="13" s="1"/>
  <c r="B10" i="13"/>
  <c r="E6" i="13" l="1"/>
  <c r="E7" i="13"/>
  <c r="E8" i="13"/>
  <c r="E9" i="13"/>
  <c r="C7" i="13"/>
  <c r="C5" i="13"/>
  <c r="F10" i="13"/>
  <c r="C9" i="13"/>
  <c r="C6" i="13"/>
  <c r="C8" i="13"/>
  <c r="C11" i="8"/>
  <c r="D11" i="8"/>
  <c r="E11" i="8"/>
  <c r="B11" i="8"/>
  <c r="E10" i="13" l="1"/>
  <c r="C10" i="13"/>
  <c r="E18" i="4"/>
  <c r="G18" i="4"/>
  <c r="C18" i="4"/>
  <c r="D19" i="3"/>
  <c r="E5" i="3" l="1"/>
  <c r="E4" i="3"/>
  <c r="D4" i="4"/>
  <c r="F4" i="4"/>
  <c r="F17" i="4"/>
  <c r="F10" i="4"/>
  <c r="F18" i="4"/>
  <c r="F11" i="4"/>
  <c r="F9" i="4"/>
  <c r="F8" i="4"/>
  <c r="D12" i="4"/>
  <c r="D11" i="4"/>
  <c r="D18" i="4"/>
  <c r="D10" i="4"/>
  <c r="F16" i="4"/>
  <c r="D17" i="4"/>
  <c r="D9" i="4"/>
  <c r="F15" i="4"/>
  <c r="F7" i="4"/>
  <c r="F6" i="4"/>
  <c r="D13" i="4"/>
  <c r="D7" i="4"/>
  <c r="F13" i="4"/>
  <c r="F5" i="4"/>
  <c r="D5" i="4"/>
  <c r="D16" i="4"/>
  <c r="D8" i="4"/>
  <c r="F14" i="4"/>
  <c r="D15" i="4"/>
  <c r="D14" i="4"/>
  <c r="D6" i="4"/>
  <c r="F12" i="4"/>
  <c r="E16" i="3"/>
  <c r="E15" i="3"/>
  <c r="E12" i="3"/>
  <c r="E8" i="3"/>
  <c r="E11" i="3"/>
  <c r="E10" i="3"/>
  <c r="E19" i="3"/>
  <c r="E9" i="3"/>
  <c r="E18" i="3"/>
  <c r="E17" i="3"/>
  <c r="E7" i="3"/>
  <c r="E14" i="3"/>
  <c r="E6" i="3"/>
  <c r="E13" i="3"/>
  <c r="D6" i="1" l="1"/>
  <c r="C7" i="39" l="1"/>
  <c r="B7" i="39"/>
  <c r="D4" i="28" l="1"/>
  <c r="D5" i="28"/>
  <c r="D7" i="28"/>
  <c r="D5" i="1"/>
  <c r="D7" i="1"/>
  <c r="D8" i="1"/>
  <c r="D9" i="1"/>
  <c r="D10" i="1"/>
  <c r="D11" i="1"/>
  <c r="D12" i="1"/>
  <c r="D13" i="1"/>
  <c r="D14" i="1"/>
  <c r="D15" i="1"/>
  <c r="D16" i="1"/>
  <c r="D17" i="1"/>
  <c r="D18" i="1"/>
  <c r="D19" i="1"/>
  <c r="D20" i="1"/>
  <c r="D4" i="1"/>
</calcChain>
</file>

<file path=xl/sharedStrings.xml><?xml version="1.0" encoding="utf-8"?>
<sst xmlns="http://schemas.openxmlformats.org/spreadsheetml/2006/main" count="634" uniqueCount="301">
  <si>
    <t>Coleraine</t>
  </si>
  <si>
    <t>Strabane</t>
  </si>
  <si>
    <t>Waterside</t>
  </si>
  <si>
    <t>Custody Suite</t>
  </si>
  <si>
    <t>North-West Total</t>
  </si>
  <si>
    <t>Antrim</t>
  </si>
  <si>
    <t>Antrim SCS Announced</t>
  </si>
  <si>
    <t>Antrim SCS Unannounced</t>
  </si>
  <si>
    <t>Banbridge</t>
  </si>
  <si>
    <t xml:space="preserve">Musgrave </t>
  </si>
  <si>
    <t>Musgrave SCS Announced</t>
  </si>
  <si>
    <t>Musgrave SCS Unannounced</t>
  </si>
  <si>
    <t>South-East Total</t>
  </si>
  <si>
    <t>Dungannon</t>
  </si>
  <si>
    <t>Lurgan</t>
  </si>
  <si>
    <t>Omagh</t>
  </si>
  <si>
    <t>Tyrone-Fermanagh Total</t>
  </si>
  <si>
    <t>North-West</t>
  </si>
  <si>
    <t>South-East</t>
  </si>
  <si>
    <t>Tyrone-Fermanagh</t>
  </si>
  <si>
    <t>Team</t>
  </si>
  <si>
    <t>Valid</t>
  </si>
  <si>
    <t>Invalid</t>
  </si>
  <si>
    <t>Musgrave</t>
  </si>
  <si>
    <t>Total</t>
  </si>
  <si>
    <t>Category</t>
  </si>
  <si>
    <t>Informing somebody</t>
  </si>
  <si>
    <t>Adequate food and drink</t>
  </si>
  <si>
    <t>Checks on detainees carried out</t>
  </si>
  <si>
    <t>Strip Searched</t>
  </si>
  <si>
    <t>Access to loo/washing</t>
  </si>
  <si>
    <t>Legal Advice</t>
  </si>
  <si>
    <t>Access to an appropriate adult</t>
  </si>
  <si>
    <t>Dietary/personal requirements</t>
  </si>
  <si>
    <t>Adequate bedding</t>
  </si>
  <si>
    <t>Being told their rights</t>
  </si>
  <si>
    <t>Conditions</t>
  </si>
  <si>
    <t>Cleanliness</t>
  </si>
  <si>
    <t>Faulty Equipment and Maintenance</t>
  </si>
  <si>
    <t>Medical Rooms/Health Equipment</t>
  </si>
  <si>
    <t>Heating/Lighting</t>
  </si>
  <si>
    <t>Day</t>
  </si>
  <si>
    <t>Monday</t>
  </si>
  <si>
    <t>Tuesday</t>
  </si>
  <si>
    <t>Wednesday</t>
  </si>
  <si>
    <t>Thursday</t>
  </si>
  <si>
    <t>Friday</t>
  </si>
  <si>
    <t>Saturday</t>
  </si>
  <si>
    <t>Sunday</t>
  </si>
  <si>
    <t>2018-19</t>
  </si>
  <si>
    <t>2019-20</t>
  </si>
  <si>
    <t>2020-21</t>
  </si>
  <si>
    <t>2021-22</t>
  </si>
  <si>
    <t>2022-23</t>
  </si>
  <si>
    <t>2023-24</t>
  </si>
  <si>
    <t>2024-25</t>
  </si>
  <si>
    <t>Time</t>
  </si>
  <si>
    <t>Midnight – 8.59am</t>
  </si>
  <si>
    <t>9.00am - 11.59am</t>
  </si>
  <si>
    <t>Midday – 2.59pm</t>
  </si>
  <si>
    <t>3.00pm – 5.59pm</t>
  </si>
  <si>
    <t>6.00pm – 8.59pm</t>
  </si>
  <si>
    <t>9.00pm – 11.59pm</t>
  </si>
  <si>
    <t>Not stated</t>
  </si>
  <si>
    <t>Gender</t>
  </si>
  <si>
    <t>Selected</t>
  </si>
  <si>
    <t>Interviewed</t>
  </si>
  <si>
    <t>%</t>
  </si>
  <si>
    <t>Female</t>
  </si>
  <si>
    <t>Asleep</t>
  </si>
  <si>
    <t>Being interviewed</t>
  </si>
  <si>
    <t>TyFer</t>
  </si>
  <si>
    <t>Refused</t>
  </si>
  <si>
    <t>% Refusal Rate</t>
  </si>
  <si>
    <t>Detainees selected for interview</t>
  </si>
  <si>
    <t>Custody records checked</t>
  </si>
  <si>
    <t>% checked</t>
  </si>
  <si>
    <t>Reason for Delay</t>
  </si>
  <si>
    <t>Suite busy/staff busy</t>
  </si>
  <si>
    <t>Handover</t>
  </si>
  <si>
    <t>No staffing/personnel to allow entry</t>
  </si>
  <si>
    <t>With Solicitor/Appropriate Adult/Health Care Professional</t>
  </si>
  <si>
    <t>Male</t>
  </si>
  <si>
    <t>Replacement clothing</t>
  </si>
  <si>
    <t>No</t>
  </si>
  <si>
    <t>Yes</t>
  </si>
  <si>
    <t>2025-26</t>
  </si>
  <si>
    <t>Column1</t>
  </si>
  <si>
    <t>Allegations concerns</t>
  </si>
  <si>
    <t>Code of Practice</t>
  </si>
  <si>
    <t>Note only - action already taken</t>
  </si>
  <si>
    <t>Exercise</t>
  </si>
  <si>
    <t>Requiring an interpreter</t>
  </si>
  <si>
    <t>2025/26</t>
  </si>
  <si>
    <t>Column2</t>
  </si>
  <si>
    <t>Note only</t>
  </si>
  <si>
    <t>Ventilation</t>
  </si>
  <si>
    <t>Adult Female</t>
  </si>
  <si>
    <t>Adult Male</t>
  </si>
  <si>
    <t>Juvenile Female</t>
  </si>
  <si>
    <t>Juvenile Male</t>
  </si>
  <si>
    <t>Sub-total</t>
  </si>
  <si>
    <t>Total Visits</t>
  </si>
  <si>
    <t>Guideline  Number of Visits</t>
  </si>
  <si>
    <t>Guideline Visits</t>
  </si>
  <si>
    <t xml:space="preserve">Subtotal </t>
  </si>
  <si>
    <t>Invalid %</t>
  </si>
  <si>
    <t>Valid %</t>
  </si>
  <si>
    <t>Date Visit</t>
  </si>
  <si>
    <t>Reason for Invalid Visit</t>
  </si>
  <si>
    <t>19-NOV-2025</t>
  </si>
  <si>
    <t>Wait time exceeded</t>
  </si>
  <si>
    <t>27-JUN-2025</t>
  </si>
  <si>
    <t>custody closed for renovation. No notification received from PSNI.</t>
  </si>
  <si>
    <t>21-JAN-2026</t>
  </si>
  <si>
    <t>Unable to enter due to contractors completing H&amp;S work.</t>
  </si>
  <si>
    <t>30-JUL-2025</t>
  </si>
  <si>
    <t>Suite busy</t>
  </si>
  <si>
    <t>24-JAN-2026</t>
  </si>
  <si>
    <t>suite busy</t>
  </si>
  <si>
    <t>06-MAR-2026</t>
  </si>
  <si>
    <t>14-MAR-2026</t>
  </si>
  <si>
    <t>06-SEP-2025</t>
  </si>
  <si>
    <t>Short staffed &amp; suite busy</t>
  </si>
  <si>
    <t>28-NOV-2025</t>
  </si>
  <si>
    <t>Medical emergency &amp; short staffed</t>
  </si>
  <si>
    <t>13-SEP-2025</t>
  </si>
  <si>
    <t>11-NOV-2025</t>
  </si>
  <si>
    <t>Custody suite closed</t>
  </si>
  <si>
    <t>2022/23</t>
  </si>
  <si>
    <t>2023/24</t>
  </si>
  <si>
    <t>2024/25</t>
  </si>
  <si>
    <t>Valid Visits</t>
  </si>
  <si>
    <t>Invalid Visits</t>
  </si>
  <si>
    <t>Medical Attention</t>
  </si>
  <si>
    <t>Parent/Guardian responsibilities</t>
  </si>
  <si>
    <t>Resourcing issues</t>
  </si>
  <si>
    <t>N</t>
  </si>
  <si>
    <t xml:space="preserve"> </t>
  </si>
  <si>
    <t>% of those selected who were interviewed</t>
  </si>
  <si>
    <t>Selected (980)</t>
  </si>
  <si>
    <t>Interviewed (458)</t>
  </si>
  <si>
    <t>Guideline and Actual Visits by Team and Station</t>
  </si>
  <si>
    <t>Guideline visits</t>
  </si>
  <si>
    <t>Total visits, valid and invalid with % of invalid visits</t>
  </si>
  <si>
    <t>Welfare matters raised by detainees</t>
  </si>
  <si>
    <t>Conditions of detention raised by detainees and ICVs</t>
  </si>
  <si>
    <t>Visits carried out by day of week by team</t>
  </si>
  <si>
    <t>Visits carried out by time of day by team</t>
  </si>
  <si>
    <t xml:space="preserve"> Detainees by gender</t>
  </si>
  <si>
    <t>Refusal Rate</t>
  </si>
  <si>
    <t>Detainees not seen by Custody Suite</t>
  </si>
  <si>
    <t>Not Interviewed of those selected (excludes refused)</t>
  </si>
  <si>
    <t>Unknown (Adult)</t>
  </si>
  <si>
    <t>Custody Records Checked %</t>
  </si>
  <si>
    <t xml:space="preserve">Guidline Visits </t>
  </si>
  <si>
    <t>Table 1'!A1</t>
  </si>
  <si>
    <t>Table 2'!A1</t>
  </si>
  <si>
    <t>Table 3'!A1</t>
  </si>
  <si>
    <t>Table 4'!A1</t>
  </si>
  <si>
    <t>Table 5'!A1</t>
  </si>
  <si>
    <t>Table 6'!A1</t>
  </si>
  <si>
    <t>Table 7'!A1</t>
  </si>
  <si>
    <t>Table 8'!A1</t>
  </si>
  <si>
    <t>Table 9'!A1</t>
  </si>
  <si>
    <t>Table 10'!A1</t>
  </si>
  <si>
    <t>Table 11'!A1</t>
  </si>
  <si>
    <t>Table 12'!A1</t>
  </si>
  <si>
    <t>Table 13'!A1</t>
  </si>
  <si>
    <t>Table 14'!A1</t>
  </si>
  <si>
    <t>Table 15'!A1</t>
  </si>
  <si>
    <t>Table 16'!A1</t>
  </si>
  <si>
    <t>Detainees by gender</t>
  </si>
  <si>
    <t>Detainees selected and visited by gender and custody suite</t>
  </si>
  <si>
    <t>Date</t>
  </si>
  <si>
    <t>Serious Crime Suites</t>
  </si>
  <si>
    <t>Reason for delays to visits of more than 10 minutes by custody suite</t>
  </si>
  <si>
    <t>Valid visits to Serious Crime Suites (SCS)</t>
  </si>
  <si>
    <t>Reasons for SCS detainees not being seen</t>
  </si>
  <si>
    <t>Reason</t>
  </si>
  <si>
    <t>All Visits</t>
  </si>
  <si>
    <t>1</t>
  </si>
  <si>
    <t>2</t>
  </si>
  <si>
    <t>3</t>
  </si>
  <si>
    <t>4</t>
  </si>
  <si>
    <t>5</t>
  </si>
  <si>
    <t>6</t>
  </si>
  <si>
    <t>7</t>
  </si>
  <si>
    <t>8</t>
  </si>
  <si>
    <t>9</t>
  </si>
  <si>
    <t>10</t>
  </si>
  <si>
    <t>11</t>
  </si>
  <si>
    <t>12</t>
  </si>
  <si>
    <t>06-APR-2025</t>
  </si>
  <si>
    <t>Waiting time exceeded</t>
  </si>
  <si>
    <t>11-JUN-2025</t>
  </si>
  <si>
    <t>20-JUL-2025</t>
  </si>
  <si>
    <t>08-JUN-2025</t>
  </si>
  <si>
    <t>25-FEB-2026</t>
  </si>
  <si>
    <t>11-MAY-2025</t>
  </si>
  <si>
    <t>12-AUG-2025</t>
  </si>
  <si>
    <t>12-OCT-2025</t>
  </si>
  <si>
    <t>13-NOV-2025</t>
  </si>
  <si>
    <t>13-JAN-2026</t>
  </si>
  <si>
    <t>15-FEB-2026</t>
  </si>
  <si>
    <t>20-FEB-2026</t>
  </si>
  <si>
    <t>21-FEB-2026</t>
  </si>
  <si>
    <t>23-JUN-2025</t>
  </si>
  <si>
    <t>21-NOV-2025</t>
  </si>
  <si>
    <t>Subtotal</t>
  </si>
  <si>
    <t>Time Delay (mins)</t>
  </si>
  <si>
    <t>Valid Visit</t>
  </si>
  <si>
    <t>Number of active custody visitors 31 March 2026</t>
  </si>
  <si>
    <t>Number of active custody visitors 31 March 2027</t>
  </si>
  <si>
    <t>Percentage of active visitors by gender and team</t>
  </si>
  <si>
    <t xml:space="preserve">Active visitors by age band </t>
  </si>
  <si>
    <t>NIPB</t>
  </si>
  <si>
    <t>Northern Ireland Policing Board</t>
  </si>
  <si>
    <t>ICV</t>
  </si>
  <si>
    <t>Independent Custody Visitor Scheme</t>
  </si>
  <si>
    <t>HCP</t>
  </si>
  <si>
    <t>Health Care Professional</t>
  </si>
  <si>
    <t>PACE</t>
  </si>
  <si>
    <t>Police and Criminal Evidence (Northern Ireland) Order 1989</t>
  </si>
  <si>
    <t>PSNI</t>
  </si>
  <si>
    <t>Police Service Northern Ireland</t>
  </si>
  <si>
    <t>SCS</t>
  </si>
  <si>
    <t>Serious Crime Suite</t>
  </si>
  <si>
    <t>TACT</t>
  </si>
  <si>
    <t>Terrorism Act 2000</t>
  </si>
  <si>
    <t>Table of Contents</t>
  </si>
  <si>
    <t>Metadata</t>
  </si>
  <si>
    <t>Independent Custody Visiting Report - 1 April 2024 to 31 March 2025</t>
  </si>
  <si>
    <t>This spreadsheet contains the data tables published alongside the Independent Custody Visiting  Report 2024-2025. Covering 12 months from 1 April 2024 to 31 March 2025 this statistical report details numbers of visits made to custody suites in Northern Ireland by independent Custody Visitors (ICVs). It includes matters raised by custody visitors or by detainees regarding conditions and facilities of detention and treatment and welfare of detainees in both custody suites and in serious crime suites.</t>
  </si>
  <si>
    <t>Publication details</t>
  </si>
  <si>
    <t>Official Statistics</t>
  </si>
  <si>
    <t>Official Statistics Theme: Crime, justice and law</t>
  </si>
  <si>
    <t>Data Subset: Policing</t>
  </si>
  <si>
    <t>Source: Northern Ireland Policing Board</t>
  </si>
  <si>
    <t>Contact details</t>
  </si>
  <si>
    <t>statistics@nipolicingboard.org.uk</t>
  </si>
  <si>
    <t>Data Sources</t>
  </si>
  <si>
    <t xml:space="preserve">Independent custody visiting returns (CV2 and CV4), paper forms detailing visits made by ICVs, the outcome of visits and Police Service of Northern Ireland (PSNI) Area Commander comments. The system is designed to support the operational function of the Partnership Directorate. A by-product of the system is a variety of management information and official statistics sourced from them. </t>
  </si>
  <si>
    <t>Background</t>
  </si>
  <si>
    <t xml:space="preserve">The ICV Scheme is linked to the Police and Criminal Evidence Northern Ireland Order 1989 (PACE) and its revised codes of practice, 2007 edition and in particular Code C, which deals with the detention, treatment and questioning of persons by police officers. In addition, the scheme also has a statutory duty to visit people detained in custody under the Terrorism Act (2000) (TACT). This is governed by PACE (Northern Ireland) Code of Practice H (Code of Practice for the Detention, Treatment and Questioning of Persons under Section 41 and Schedule 8 of the Terrorism Act 2000). </t>
  </si>
  <si>
    <t>Data Quality</t>
  </si>
  <si>
    <t xml:space="preserve">Although various validation exercises have been conducted to ensure data quality, the statistics contained in this publication nevertheless originate from administrative data sources and caution should therefore be exercised when making comparisons with previous years.  These data sources have different aims and objectives and are kept primarily for non-statistical purposes. </t>
  </si>
  <si>
    <t>Code of Practice for Statistics:</t>
  </si>
  <si>
    <t>View the Code of Practice for Statistics.</t>
  </si>
  <si>
    <t>Further information</t>
  </si>
  <si>
    <t>https://www.nipolicingboard.org.uk/</t>
  </si>
  <si>
    <t>Metadata!A1</t>
  </si>
  <si>
    <t>Accredited Official Statistics</t>
  </si>
  <si>
    <t>7th October 2026</t>
  </si>
  <si>
    <t>Table 17'!A1</t>
  </si>
  <si>
    <t>Table 18'!A1</t>
  </si>
  <si>
    <t>Table 19'!A1</t>
  </si>
  <si>
    <t>Table 20'!A1</t>
  </si>
  <si>
    <t>Table 21'!A1</t>
  </si>
  <si>
    <t>Table 22'!A1</t>
  </si>
  <si>
    <t>Contents Page</t>
  </si>
  <si>
    <t>Delays to visits of more than 10 minutes</t>
  </si>
  <si>
    <t>Glossary</t>
  </si>
  <si>
    <t>ICVs trained to visit SCS by team 2025 to 2026</t>
  </si>
  <si>
    <t>Visits carried out by time of day 2018 to 2026</t>
  </si>
  <si>
    <t>Visits carried out by day of week 2018 to 2026</t>
  </si>
  <si>
    <t>Refusal rate 2020 to 2026</t>
  </si>
  <si>
    <t>Custody records checked 2018 to 2026</t>
  </si>
  <si>
    <t>Custody records checked by Team</t>
  </si>
  <si>
    <t>Reason for invalid visit</t>
  </si>
  <si>
    <t>Comparison figures 2022 to 2026</t>
  </si>
  <si>
    <t>Detainees interviewed and refused by Custody Suite</t>
  </si>
  <si>
    <t>Detainees not seen, Interviewed and refused by Custody Suite</t>
  </si>
  <si>
    <t>Actual 
Number of Visits (N)</t>
  </si>
  <si>
    <t>Actual Visit (%)</t>
  </si>
  <si>
    <t>DoJ</t>
  </si>
  <si>
    <t>Department of Justice</t>
  </si>
  <si>
    <t>Independent Custody Visitors</t>
  </si>
  <si>
    <t>ICVs</t>
  </si>
  <si>
    <t>*Does not display the 2 detainees in Antrim whose gender is unknown.</t>
  </si>
  <si>
    <t>Active ICVs</t>
  </si>
  <si>
    <t>New starts</t>
  </si>
  <si>
    <t>Leavers</t>
  </si>
  <si>
    <t>2025/2026</t>
  </si>
  <si>
    <t>*Excludes an ICV Visitor on Sabbatical and did not conduct any visits.</t>
  </si>
  <si>
    <t>other</t>
  </si>
  <si>
    <t>8 hours rest in 24</t>
  </si>
  <si>
    <t>North-West%</t>
  </si>
  <si>
    <t>South-East%</t>
  </si>
  <si>
    <t>Tyrone-Fermanagh%</t>
  </si>
  <si>
    <t>Total%</t>
  </si>
  <si>
    <r>
      <t>N</t>
    </r>
    <r>
      <rPr>
        <sz val="12"/>
        <color theme="0"/>
        <rFont val="Arial"/>
        <family val="2"/>
      </rPr>
      <t>2</t>
    </r>
  </si>
  <si>
    <t>3%</t>
  </si>
  <si>
    <r>
      <t>N</t>
    </r>
    <r>
      <rPr>
        <sz val="12"/>
        <color theme="0"/>
        <rFont val="Arial"/>
        <family val="2"/>
      </rPr>
      <t>4</t>
    </r>
  </si>
  <si>
    <t>5%</t>
  </si>
  <si>
    <r>
      <t>N</t>
    </r>
    <r>
      <rPr>
        <sz val="12"/>
        <color theme="0"/>
        <rFont val="Arial"/>
        <family val="2"/>
      </rPr>
      <t>6</t>
    </r>
  </si>
  <si>
    <t>7%</t>
  </si>
  <si>
    <t>Visits carried out by time of day 2018 to 2027</t>
  </si>
  <si>
    <t>Glossary!A2</t>
  </si>
  <si>
    <t>Table 23'!A1</t>
  </si>
  <si>
    <t>Movements in ICV numbers 2025 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</si>
</sst>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
    <numFmt numFmtId="167" formatCode="###0.0%"/>
  </numFmts>
  <fonts count="24" x14ac:knownFonts="1">
    <font>
      <sz val="11"/>
      <color theme="1"/>
      <name val="Aptos Narrow"/>
      <family val="2"/>
      <scheme val="minor"/>
    </font>
    <font>
      <sz val="11"/>
      <color theme="1"/>
      <name val="Aptos Narrow"/>
      <family val="2"/>
      <scheme val="minor"/>
    </font>
    <font>
      <b/>
      <sz val="11"/>
      <color theme="1"/>
      <name val="Aptos Narrow"/>
      <family val="2"/>
      <scheme val="minor"/>
    </font>
    <font>
      <sz val="12"/>
      <name val="Calibri"/>
      <family val="2"/>
    </font>
    <font>
      <sz val="12"/>
      <color theme="1"/>
      <name val="Calibri"/>
      <family val="2"/>
    </font>
    <font>
      <sz val="8"/>
      <name val="Aptos Narrow"/>
      <family val="2"/>
      <scheme val="minor"/>
    </font>
    <font>
      <sz val="10"/>
      <name val="Arial"/>
    </font>
    <font>
      <sz val="10"/>
      <name val="Arial"/>
      <family val="2"/>
    </font>
    <font>
      <sz val="11"/>
      <name val="Aptos Narrow"/>
      <family val="2"/>
      <scheme val="minor"/>
    </font>
    <font>
      <sz val="12"/>
      <color theme="1"/>
      <name val="Aptos Narrow"/>
      <family val="2"/>
      <scheme val="minor"/>
    </font>
    <font>
      <sz val="12"/>
      <color indexed="8"/>
      <name val="Arial"/>
      <family val="2"/>
    </font>
    <font>
      <b/>
      <sz val="12"/>
      <color theme="1"/>
      <name val="Arial"/>
      <family val="2"/>
    </font>
    <font>
      <sz val="12"/>
      <color theme="1"/>
      <name val="Arial"/>
      <family val="2"/>
    </font>
    <font>
      <sz val="12"/>
      <name val="Arial"/>
      <family val="2"/>
    </font>
    <font>
      <b/>
      <sz val="12"/>
      <color indexed="8"/>
      <name val="Arial"/>
      <family val="2"/>
    </font>
    <font>
      <b/>
      <sz val="12"/>
      <name val="Arial"/>
      <family val="2"/>
    </font>
    <font>
      <sz val="12"/>
      <color rgb="FF000000"/>
      <name val="Arial"/>
      <family val="2"/>
    </font>
    <font>
      <b/>
      <sz val="12"/>
      <color rgb="FF000000"/>
      <name val="Arial"/>
      <family val="2"/>
    </font>
    <font>
      <u/>
      <sz val="11"/>
      <color theme="10"/>
      <name val="Aptos Narrow"/>
      <family val="2"/>
      <scheme val="minor"/>
    </font>
    <font>
      <sz val="12"/>
      <color rgb="FFFF0000"/>
      <name val="Arial"/>
      <family val="2"/>
    </font>
    <font>
      <sz val="12"/>
      <color indexed="8"/>
      <name val="Arial"/>
    </font>
    <font>
      <u/>
      <sz val="12"/>
      <color theme="10"/>
      <name val="Arial"/>
      <family val="2"/>
    </font>
    <font>
      <sz val="12"/>
      <color indexed="60"/>
      <name val="Arial"/>
    </font>
    <font>
      <sz val="12"/>
      <color theme="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3" tint="0.749992370372631"/>
        <bgColor indexed="64"/>
      </patternFill>
    </fill>
  </fills>
  <borders count="17">
    <border>
      <left/>
      <right/>
      <top/>
      <bottom/>
      <diagonal/>
    </border>
    <border>
      <left/>
      <right/>
      <top/>
      <bottom style="thin">
        <color indexed="64"/>
      </bottom>
      <diagonal/>
    </border>
    <border>
      <left/>
      <right style="thin">
        <color indexed="62"/>
      </right>
      <top style="thin">
        <color indexed="63"/>
      </top>
      <bottom style="thin">
        <color indexed="63"/>
      </bottom>
      <diagonal/>
    </border>
    <border>
      <left/>
      <right style="thin">
        <color indexed="62"/>
      </right>
      <top style="thin">
        <color indexed="63"/>
      </top>
      <bottom style="thin">
        <color indexed="61"/>
      </bottom>
      <diagonal/>
    </border>
    <border>
      <left/>
      <right style="thin">
        <color indexed="62"/>
      </right>
      <top/>
      <bottom/>
      <diagonal/>
    </border>
    <border>
      <left style="thin">
        <color indexed="62"/>
      </left>
      <right style="thin">
        <color indexed="62"/>
      </right>
      <top/>
      <bottom/>
      <diagonal/>
    </border>
    <border>
      <left style="thin">
        <color indexed="62"/>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2"/>
      </left>
      <right style="thin">
        <color indexed="62"/>
      </right>
      <top style="thin">
        <color indexed="63"/>
      </top>
      <bottom style="thin">
        <color indexed="63"/>
      </bottom>
      <diagonal/>
    </border>
  </borders>
  <cellStyleXfs count="11">
    <xf numFmtId="0" fontId="0" fillId="0" borderId="0"/>
    <xf numFmtId="9" fontId="1" fillId="0" borderId="0" applyFont="0" applyFill="0" applyBorder="0" applyAlignment="0" applyProtection="0"/>
    <xf numFmtId="0" fontId="7" fillId="0" borderId="0"/>
    <xf numFmtId="0" fontId="7" fillId="0" borderId="0"/>
    <xf numFmtId="0" fontId="6" fillId="0" borderId="0"/>
    <xf numFmtId="0" fontId="7" fillId="0" borderId="0"/>
    <xf numFmtId="0" fontId="18" fillId="0" borderId="0" applyNumberFormat="0" applyFill="0" applyBorder="0" applyAlignment="0" applyProtection="0"/>
    <xf numFmtId="0" fontId="7" fillId="0" borderId="0"/>
    <xf numFmtId="0" fontId="7" fillId="0" borderId="0"/>
    <xf numFmtId="0" fontId="7" fillId="0" borderId="0"/>
    <xf numFmtId="0" fontId="6" fillId="0" borderId="0"/>
  </cellStyleXfs>
  <cellXfs count="178">
    <xf numFmtId="0" fontId="0" fillId="0" borderId="0" xfId="0"/>
    <xf numFmtId="0" fontId="3" fillId="2" borderId="0" xfId="0" applyFont="1" applyFill="1" applyAlignment="1">
      <alignment horizontal="left" vertical="center" wrapText="1"/>
    </xf>
    <xf numFmtId="0" fontId="4" fillId="2" borderId="0" xfId="0" applyFont="1" applyFill="1"/>
    <xf numFmtId="0" fontId="0" fillId="2" borderId="0" xfId="0" applyFill="1"/>
    <xf numFmtId="0" fontId="2" fillId="2" borderId="0" xfId="0" applyFont="1" applyFill="1"/>
    <xf numFmtId="0" fontId="8" fillId="0" borderId="0" xfId="2" applyFont="1"/>
    <xf numFmtId="0" fontId="9" fillId="2" borderId="0" xfId="0" applyFont="1" applyFill="1"/>
    <xf numFmtId="0" fontId="11" fillId="2" borderId="1" xfId="0" applyFont="1" applyFill="1" applyBorder="1" applyAlignment="1">
      <alignment horizontal="center"/>
    </xf>
    <xf numFmtId="0" fontId="12" fillId="2" borderId="0" xfId="0" applyFont="1" applyFill="1"/>
    <xf numFmtId="0" fontId="11" fillId="4" borderId="7" xfId="0" applyFont="1" applyFill="1" applyBorder="1" applyAlignment="1">
      <alignment horizontal="center" vertical="center" wrapText="1"/>
    </xf>
    <xf numFmtId="0" fontId="12" fillId="2" borderId="0" xfId="0" applyFont="1" applyFill="1" applyAlignment="1">
      <alignment wrapText="1"/>
    </xf>
    <xf numFmtId="0" fontId="12" fillId="2" borderId="7" xfId="0" applyFont="1" applyFill="1" applyBorder="1"/>
    <xf numFmtId="0" fontId="11" fillId="2" borderId="7" xfId="0" applyFont="1" applyFill="1" applyBorder="1" applyAlignment="1">
      <alignment horizontal="center" vertical="center"/>
    </xf>
    <xf numFmtId="165" fontId="11" fillId="2" borderId="7" xfId="1" applyNumberFormat="1" applyFont="1" applyFill="1" applyBorder="1"/>
    <xf numFmtId="165" fontId="12" fillId="2" borderId="7" xfId="1" applyNumberFormat="1" applyFont="1" applyFill="1" applyBorder="1"/>
    <xf numFmtId="0" fontId="11" fillId="2" borderId="7" xfId="0" applyFont="1" applyFill="1" applyBorder="1"/>
    <xf numFmtId="166" fontId="12" fillId="2" borderId="0" xfId="0" applyNumberFormat="1" applyFont="1" applyFill="1"/>
    <xf numFmtId="0" fontId="11" fillId="2" borderId="0" xfId="0" applyFont="1" applyFill="1"/>
    <xf numFmtId="166" fontId="11" fillId="2" borderId="7" xfId="0" applyNumberFormat="1" applyFont="1" applyFill="1" applyBorder="1"/>
    <xf numFmtId="165" fontId="12" fillId="2" borderId="0" xfId="1" applyNumberFormat="1" applyFont="1" applyFill="1"/>
    <xf numFmtId="0" fontId="11" fillId="2" borderId="0" xfId="0" applyFont="1" applyFill="1" applyAlignment="1">
      <alignment horizontal="center"/>
    </xf>
    <xf numFmtId="166" fontId="10" fillId="3" borderId="7" xfId="5" applyNumberFormat="1" applyFont="1" applyFill="1" applyBorder="1" applyAlignment="1">
      <alignment horizontal="right" vertical="top"/>
    </xf>
    <xf numFmtId="0" fontId="13" fillId="2" borderId="0" xfId="0" applyFont="1" applyFill="1"/>
    <xf numFmtId="0" fontId="15" fillId="2" borderId="0" xfId="0" applyFont="1" applyFill="1"/>
    <xf numFmtId="0" fontId="13" fillId="2" borderId="0" xfId="0" applyFont="1" applyFill="1" applyAlignment="1">
      <alignment horizontal="left" vertical="center" wrapText="1"/>
    </xf>
    <xf numFmtId="3" fontId="11" fillId="2" borderId="7" xfId="0" applyNumberFormat="1" applyFont="1" applyFill="1" applyBorder="1"/>
    <xf numFmtId="0" fontId="13" fillId="2" borderId="7" xfId="0" applyFont="1" applyFill="1" applyBorder="1"/>
    <xf numFmtId="0" fontId="11" fillId="4" borderId="7" xfId="0" applyFont="1" applyFill="1" applyBorder="1"/>
    <xf numFmtId="0" fontId="11" fillId="4" borderId="7" xfId="0" applyFont="1" applyFill="1" applyBorder="1" applyAlignment="1">
      <alignment horizontal="center" vertical="center"/>
    </xf>
    <xf numFmtId="165" fontId="16" fillId="2" borderId="7" xfId="1" applyNumberFormat="1" applyFont="1" applyFill="1" applyBorder="1" applyAlignment="1">
      <alignment horizontal="right" vertical="center" wrapText="1"/>
    </xf>
    <xf numFmtId="165" fontId="12" fillId="2" borderId="7" xfId="1" applyNumberFormat="1" applyFont="1" applyFill="1" applyBorder="1" applyAlignment="1">
      <alignment horizontal="right" vertical="center" wrapText="1"/>
    </xf>
    <xf numFmtId="165" fontId="17" fillId="2" borderId="7" xfId="1" applyNumberFormat="1" applyFont="1" applyFill="1" applyBorder="1" applyAlignment="1">
      <alignment horizontal="right" vertical="center" wrapText="1"/>
    </xf>
    <xf numFmtId="0" fontId="12" fillId="0" borderId="0" xfId="0" applyFont="1"/>
    <xf numFmtId="0" fontId="12" fillId="2" borderId="0" xfId="0" applyFont="1" applyFill="1" applyAlignment="1">
      <alignment horizontal="center"/>
    </xf>
    <xf numFmtId="0" fontId="11" fillId="2" borderId="0" xfId="0" applyFont="1" applyFill="1" applyAlignment="1">
      <alignment vertical="top"/>
    </xf>
    <xf numFmtId="0" fontId="11" fillId="2" borderId="0" xfId="0" applyFont="1" applyFill="1" applyAlignment="1">
      <alignment horizontal="center" vertical="top"/>
    </xf>
    <xf numFmtId="0" fontId="11" fillId="4" borderId="7" xfId="0" applyFont="1" applyFill="1" applyBorder="1" applyAlignment="1">
      <alignment horizontal="center"/>
    </xf>
    <xf numFmtId="0" fontId="11" fillId="0" borderId="7" xfId="0" applyFont="1" applyBorder="1"/>
    <xf numFmtId="165" fontId="12" fillId="2" borderId="7" xfId="0" applyNumberFormat="1" applyFont="1" applyFill="1" applyBorder="1"/>
    <xf numFmtId="0" fontId="16" fillId="0" borderId="0" xfId="0" applyFont="1"/>
    <xf numFmtId="0" fontId="13" fillId="2" borderId="7" xfId="0" applyFont="1" applyFill="1" applyBorder="1" applyAlignment="1">
      <alignment horizontal="right" vertical="center" wrapText="1"/>
    </xf>
    <xf numFmtId="0" fontId="15" fillId="2" borderId="7" xfId="0" applyFont="1" applyFill="1" applyBorder="1" applyAlignment="1">
      <alignment horizontal="right" vertical="center" wrapText="1"/>
    </xf>
    <xf numFmtId="166" fontId="10" fillId="3" borderId="7" xfId="2" applyNumberFormat="1" applyFont="1" applyFill="1" applyBorder="1" applyAlignment="1">
      <alignment horizontal="right" vertical="top"/>
    </xf>
    <xf numFmtId="166" fontId="14" fillId="3" borderId="7" xfId="2" applyNumberFormat="1" applyFont="1" applyFill="1" applyBorder="1" applyAlignment="1">
      <alignment horizontal="right" vertical="top"/>
    </xf>
    <xf numFmtId="0" fontId="12" fillId="2" borderId="7" xfId="0" applyFont="1" applyFill="1" applyBorder="1" applyAlignment="1">
      <alignment horizontal="left" vertical="center"/>
    </xf>
    <xf numFmtId="0" fontId="12" fillId="2" borderId="7" xfId="0" applyFont="1" applyFill="1" applyBorder="1" applyAlignment="1">
      <alignment wrapText="1"/>
    </xf>
    <xf numFmtId="0" fontId="12" fillId="2" borderId="7" xfId="0" applyFont="1" applyFill="1" applyBorder="1" applyAlignment="1">
      <alignment horizontal="right" vertical="center" wrapText="1"/>
    </xf>
    <xf numFmtId="3" fontId="12" fillId="2" borderId="7" xfId="0" applyNumberFormat="1" applyFont="1" applyFill="1" applyBorder="1" applyAlignment="1">
      <alignment horizontal="right" vertical="center" wrapText="1"/>
    </xf>
    <xf numFmtId="0" fontId="13" fillId="2" borderId="9" xfId="0" applyFont="1" applyFill="1" applyBorder="1" applyAlignment="1">
      <alignment wrapText="1"/>
    </xf>
    <xf numFmtId="0" fontId="13" fillId="2" borderId="8" xfId="0" applyFont="1" applyFill="1" applyBorder="1" applyAlignment="1">
      <alignment horizontal="right" vertical="center" wrapText="1"/>
    </xf>
    <xf numFmtId="0" fontId="12" fillId="2" borderId="8" xfId="0" applyFont="1" applyFill="1" applyBorder="1" applyAlignment="1">
      <alignment horizontal="right" vertical="center" wrapText="1"/>
    </xf>
    <xf numFmtId="0" fontId="13" fillId="2" borderId="13" xfId="0" applyFont="1" applyFill="1" applyBorder="1" applyAlignment="1">
      <alignment wrapText="1"/>
    </xf>
    <xf numFmtId="0" fontId="13" fillId="2" borderId="14" xfId="0" applyFont="1" applyFill="1" applyBorder="1" applyAlignment="1">
      <alignment horizontal="right" vertical="center" wrapText="1"/>
    </xf>
    <xf numFmtId="0" fontId="13" fillId="2" borderId="15" xfId="0" applyFont="1" applyFill="1" applyBorder="1" applyAlignment="1">
      <alignment horizontal="right" vertical="center" wrapText="1"/>
    </xf>
    <xf numFmtId="0" fontId="13" fillId="2" borderId="9" xfId="0" applyFont="1" applyFill="1" applyBorder="1"/>
    <xf numFmtId="0" fontId="13" fillId="2" borderId="8" xfId="0" applyFont="1" applyFill="1" applyBorder="1"/>
    <xf numFmtId="0" fontId="13" fillId="2" borderId="13" xfId="0" applyFont="1" applyFill="1" applyBorder="1"/>
    <xf numFmtId="0" fontId="15" fillId="2" borderId="14" xfId="0" applyFont="1" applyFill="1" applyBorder="1"/>
    <xf numFmtId="0" fontId="15" fillId="2" borderId="15" xfId="0" applyFont="1" applyFill="1" applyBorder="1"/>
    <xf numFmtId="0" fontId="12" fillId="2" borderId="7" xfId="0" applyFont="1" applyFill="1" applyBorder="1" applyAlignment="1">
      <alignment vertical="center"/>
    </xf>
    <xf numFmtId="165" fontId="12" fillId="2" borderId="7" xfId="1" applyNumberFormat="1" applyFont="1" applyFill="1" applyBorder="1" applyAlignment="1">
      <alignment vertical="center"/>
    </xf>
    <xf numFmtId="0" fontId="15" fillId="2" borderId="7" xfId="0" applyFont="1" applyFill="1" applyBorder="1"/>
    <xf numFmtId="0" fontId="13" fillId="2" borderId="7" xfId="0" applyFont="1" applyFill="1" applyBorder="1" applyAlignment="1">
      <alignment horizontal="center"/>
    </xf>
    <xf numFmtId="166" fontId="13" fillId="3" borderId="7" xfId="4" applyNumberFormat="1" applyFont="1" applyFill="1" applyBorder="1" applyAlignment="1">
      <alignment horizontal="right" vertical="top"/>
    </xf>
    <xf numFmtId="167" fontId="13" fillId="3" borderId="7" xfId="4" applyNumberFormat="1" applyFont="1" applyFill="1" applyBorder="1" applyAlignment="1">
      <alignment horizontal="right" vertical="top"/>
    </xf>
    <xf numFmtId="166" fontId="15" fillId="3" borderId="7" xfId="4" applyNumberFormat="1" applyFont="1" applyFill="1" applyBorder="1" applyAlignment="1">
      <alignment horizontal="right" vertical="top"/>
    </xf>
    <xf numFmtId="167" fontId="15" fillId="3" borderId="7" xfId="4" applyNumberFormat="1" applyFont="1" applyFill="1" applyBorder="1" applyAlignment="1">
      <alignment horizontal="right" vertical="top"/>
    </xf>
    <xf numFmtId="0" fontId="11" fillId="4" borderId="7" xfId="0" applyFont="1" applyFill="1" applyBorder="1" applyAlignment="1">
      <alignment horizontal="center" wrapText="1"/>
    </xf>
    <xf numFmtId="0" fontId="15" fillId="2" borderId="0" xfId="0" applyFont="1" applyFill="1" applyAlignment="1">
      <alignment horizontal="center"/>
    </xf>
    <xf numFmtId="0" fontId="15" fillId="2" borderId="7" xfId="0" applyFont="1" applyFill="1" applyBorder="1" applyAlignment="1">
      <alignment horizontal="left" vertical="center" wrapText="1"/>
    </xf>
    <xf numFmtId="0" fontId="13" fillId="2" borderId="7" xfId="0" applyFont="1" applyFill="1" applyBorder="1" applyAlignment="1">
      <alignment horizontal="left" vertical="center" wrapText="1"/>
    </xf>
    <xf numFmtId="164" fontId="12" fillId="2" borderId="7" xfId="0" applyNumberFormat="1" applyFont="1" applyFill="1" applyBorder="1"/>
    <xf numFmtId="164" fontId="11" fillId="2" borderId="7" xfId="0" applyNumberFormat="1" applyFont="1" applyFill="1" applyBorder="1"/>
    <xf numFmtId="0" fontId="15" fillId="4" borderId="7" xfId="0" applyFont="1" applyFill="1" applyBorder="1" applyAlignment="1">
      <alignment horizontal="left" vertical="center" wrapText="1"/>
    </xf>
    <xf numFmtId="0" fontId="11" fillId="4" borderId="7" xfId="0" applyFont="1" applyFill="1" applyBorder="1" applyAlignment="1">
      <alignment horizontal="left" vertical="center"/>
    </xf>
    <xf numFmtId="0" fontId="11" fillId="4" borderId="7" xfId="0" applyFont="1" applyFill="1" applyBorder="1" applyAlignment="1">
      <alignment vertical="top" wrapText="1"/>
    </xf>
    <xf numFmtId="0" fontId="11" fillId="4" borderId="7" xfId="0" applyFont="1" applyFill="1" applyBorder="1" applyAlignment="1">
      <alignment horizontal="right" vertical="top" wrapText="1"/>
    </xf>
    <xf numFmtId="0" fontId="11" fillId="4" borderId="7" xfId="0" applyFont="1" applyFill="1" applyBorder="1" applyAlignment="1">
      <alignment wrapText="1"/>
    </xf>
    <xf numFmtId="0" fontId="15" fillId="4" borderId="10" xfId="0" applyFont="1" applyFill="1" applyBorder="1"/>
    <xf numFmtId="0" fontId="15" fillId="4" borderId="11" xfId="0" applyFont="1" applyFill="1" applyBorder="1"/>
    <xf numFmtId="0" fontId="15" fillId="4" borderId="12" xfId="0" applyFont="1" applyFill="1" applyBorder="1"/>
    <xf numFmtId="0" fontId="15" fillId="4" borderId="12" xfId="0" applyFont="1" applyFill="1" applyBorder="1" applyAlignment="1">
      <alignment horizontal="right"/>
    </xf>
    <xf numFmtId="0" fontId="15" fillId="2" borderId="1" xfId="0" applyFont="1" applyFill="1" applyBorder="1" applyAlignment="1">
      <alignment horizontal="center"/>
    </xf>
    <xf numFmtId="0" fontId="15" fillId="4" borderId="7" xfId="0" applyFont="1" applyFill="1" applyBorder="1"/>
    <xf numFmtId="0" fontId="15" fillId="4" borderId="7" xfId="0" applyFont="1" applyFill="1" applyBorder="1" applyAlignment="1">
      <alignment horizontal="center" vertical="center"/>
    </xf>
    <xf numFmtId="0" fontId="15" fillId="2" borderId="7" xfId="3" applyFont="1" applyFill="1" applyBorder="1" applyAlignment="1">
      <alignment wrapText="1"/>
    </xf>
    <xf numFmtId="0" fontId="15" fillId="2" borderId="7" xfId="0" applyFont="1" applyFill="1" applyBorder="1" applyAlignment="1">
      <alignment horizontal="right" vertical="center"/>
    </xf>
    <xf numFmtId="0" fontId="13" fillId="2" borderId="7" xfId="0" applyFont="1" applyFill="1" applyBorder="1" applyAlignment="1">
      <alignment vertical="center"/>
    </xf>
    <xf numFmtId="165" fontId="13" fillId="2" borderId="7" xfId="1" applyNumberFormat="1" applyFont="1" applyFill="1" applyBorder="1" applyAlignment="1">
      <alignment vertical="center"/>
    </xf>
    <xf numFmtId="0" fontId="15" fillId="2" borderId="7" xfId="0" applyFont="1" applyFill="1" applyBorder="1" applyAlignment="1">
      <alignment vertical="center"/>
    </xf>
    <xf numFmtId="165" fontId="15" fillId="2" borderId="7" xfId="1" applyNumberFormat="1" applyFont="1" applyFill="1" applyBorder="1" applyAlignment="1">
      <alignment vertical="center"/>
    </xf>
    <xf numFmtId="0" fontId="11" fillId="4" borderId="7" xfId="0" applyFont="1" applyFill="1" applyBorder="1" applyAlignment="1">
      <alignment horizontal="right"/>
    </xf>
    <xf numFmtId="0" fontId="15" fillId="4" borderId="7" xfId="0" applyFont="1" applyFill="1" applyBorder="1" applyAlignment="1">
      <alignment horizontal="center"/>
    </xf>
    <xf numFmtId="0" fontId="12" fillId="4" borderId="7" xfId="0" applyFont="1" applyFill="1" applyBorder="1"/>
    <xf numFmtId="165" fontId="12" fillId="2" borderId="7" xfId="1" applyNumberFormat="1" applyFont="1" applyFill="1" applyBorder="1" applyAlignment="1">
      <alignment horizontal="right" wrapText="1"/>
    </xf>
    <xf numFmtId="9" fontId="11" fillId="2" borderId="7" xfId="1" applyFont="1" applyFill="1" applyBorder="1"/>
    <xf numFmtId="0" fontId="19" fillId="2" borderId="0" xfId="0" applyFont="1" applyFill="1"/>
    <xf numFmtId="165" fontId="11" fillId="2" borderId="7" xfId="0" applyNumberFormat="1" applyFont="1" applyFill="1" applyBorder="1"/>
    <xf numFmtId="0" fontId="11" fillId="2" borderId="7" xfId="0" applyFont="1" applyFill="1" applyBorder="1" applyAlignment="1">
      <alignment horizontal="center"/>
    </xf>
    <xf numFmtId="0" fontId="11" fillId="2" borderId="0" xfId="0" applyFont="1" applyFill="1" applyAlignment="1">
      <alignment horizontal="center" wrapText="1"/>
    </xf>
    <xf numFmtId="166" fontId="10" fillId="3" borderId="7" xfId="7" applyNumberFormat="1" applyFont="1" applyFill="1" applyBorder="1" applyAlignment="1">
      <alignment horizontal="right" vertical="top"/>
    </xf>
    <xf numFmtId="166" fontId="10" fillId="3" borderId="2" xfId="9" applyNumberFormat="1" applyFont="1" applyFill="1" applyBorder="1" applyAlignment="1">
      <alignment horizontal="right" vertical="top"/>
    </xf>
    <xf numFmtId="166" fontId="10" fillId="3" borderId="16" xfId="9" applyNumberFormat="1" applyFont="1" applyFill="1" applyBorder="1" applyAlignment="1">
      <alignment horizontal="right" vertical="top"/>
    </xf>
    <xf numFmtId="165" fontId="10" fillId="3" borderId="16" xfId="1" applyNumberFormat="1" applyFont="1" applyFill="1" applyBorder="1" applyAlignment="1">
      <alignment horizontal="right" vertical="top"/>
    </xf>
    <xf numFmtId="166" fontId="20" fillId="3" borderId="2" xfId="10" applyNumberFormat="1" applyFont="1" applyFill="1" applyBorder="1" applyAlignment="1">
      <alignment horizontal="right" vertical="top"/>
    </xf>
    <xf numFmtId="166" fontId="20" fillId="3" borderId="3" xfId="10" applyNumberFormat="1" applyFont="1" applyFill="1" applyBorder="1" applyAlignment="1">
      <alignment horizontal="right" vertical="top"/>
    </xf>
    <xf numFmtId="0" fontId="12" fillId="2" borderId="7" xfId="0" applyFont="1" applyFill="1" applyBorder="1" applyAlignment="1">
      <alignment horizontal="center" vertical="center"/>
    </xf>
    <xf numFmtId="1" fontId="11" fillId="2" borderId="7" xfId="0" applyNumberFormat="1" applyFont="1" applyFill="1" applyBorder="1"/>
    <xf numFmtId="0" fontId="13" fillId="2" borderId="9" xfId="0" applyFont="1" applyFill="1" applyBorder="1" applyAlignment="1">
      <alignment horizontal="left" vertical="center" wrapText="1"/>
    </xf>
    <xf numFmtId="0" fontId="13" fillId="2" borderId="8" xfId="0" applyFont="1" applyFill="1" applyBorder="1" applyAlignment="1">
      <alignment horizontal="left" vertical="center" wrapText="1" indent="2"/>
    </xf>
    <xf numFmtId="0" fontId="13" fillId="2" borderId="13" xfId="0" applyFont="1" applyFill="1" applyBorder="1" applyAlignment="1">
      <alignment horizontal="left" vertical="center" wrapText="1"/>
    </xf>
    <xf numFmtId="0" fontId="13" fillId="2" borderId="15" xfId="0" applyFont="1" applyFill="1" applyBorder="1" applyAlignment="1">
      <alignment horizontal="left" vertical="center" wrapText="1" indent="2"/>
    </xf>
    <xf numFmtId="0" fontId="18" fillId="2" borderId="0" xfId="6" applyFill="1"/>
    <xf numFmtId="1" fontId="15" fillId="4" borderId="7" xfId="0" applyNumberFormat="1" applyFont="1" applyFill="1" applyBorder="1" applyAlignment="1">
      <alignment horizontal="center"/>
    </xf>
    <xf numFmtId="1" fontId="13" fillId="3" borderId="7" xfId="8" applyNumberFormat="1" applyFont="1" applyFill="1" applyBorder="1" applyAlignment="1">
      <alignment horizontal="right" vertical="top" wrapText="1"/>
    </xf>
    <xf numFmtId="1" fontId="13" fillId="2" borderId="0" xfId="0" applyNumberFormat="1" applyFont="1" applyFill="1" applyAlignment="1">
      <alignment horizontal="right"/>
    </xf>
    <xf numFmtId="0" fontId="13" fillId="2" borderId="10" xfId="0" applyFont="1" applyFill="1" applyBorder="1" applyAlignment="1">
      <alignment horizontal="left" vertical="center" wrapText="1"/>
    </xf>
    <xf numFmtId="0" fontId="13" fillId="2" borderId="12" xfId="0" applyFont="1" applyFill="1" applyBorder="1" applyAlignment="1">
      <alignment horizontal="left" vertical="center" wrapText="1" indent="2"/>
    </xf>
    <xf numFmtId="1" fontId="11" fillId="2" borderId="7" xfId="1" applyNumberFormat="1" applyFont="1" applyFill="1" applyBorder="1"/>
    <xf numFmtId="0" fontId="21" fillId="2" borderId="0" xfId="6" applyFont="1" applyFill="1"/>
    <xf numFmtId="0" fontId="11" fillId="2" borderId="0" xfId="0" applyFont="1" applyFill="1" applyAlignment="1">
      <alignment horizontal="center" vertical="center"/>
    </xf>
    <xf numFmtId="0" fontId="17" fillId="4" borderId="7" xfId="0" applyFont="1" applyFill="1" applyBorder="1" applyAlignment="1">
      <alignment horizontal="center" vertical="center" wrapText="1"/>
    </xf>
    <xf numFmtId="165" fontId="12" fillId="2" borderId="0" xfId="0" applyNumberFormat="1" applyFont="1" applyFill="1"/>
    <xf numFmtId="0" fontId="6" fillId="0" borderId="0" xfId="10"/>
    <xf numFmtId="0" fontId="22" fillId="3" borderId="0" xfId="10" applyFont="1" applyFill="1"/>
    <xf numFmtId="0" fontId="17" fillId="4" borderId="7" xfId="0" applyFont="1" applyFill="1" applyBorder="1" applyAlignment="1">
      <alignment horizontal="center" vertical="center"/>
    </xf>
    <xf numFmtId="14" fontId="11" fillId="2" borderId="7" xfId="0" applyNumberFormat="1" applyFont="1" applyFill="1" applyBorder="1" applyAlignment="1">
      <alignment horizontal="left" vertical="center" wrapText="1"/>
    </xf>
    <xf numFmtId="0" fontId="11" fillId="2" borderId="7" xfId="0" applyFont="1" applyFill="1" applyBorder="1" applyAlignment="1">
      <alignment horizontal="left" vertical="center"/>
    </xf>
    <xf numFmtId="14" fontId="11" fillId="2" borderId="7" xfId="0" applyNumberFormat="1" applyFont="1" applyFill="1" applyBorder="1" applyAlignment="1">
      <alignment horizontal="center" vertical="center"/>
    </xf>
    <xf numFmtId="0" fontId="12" fillId="2" borderId="7" xfId="0" applyFont="1" applyFill="1" applyBorder="1" applyAlignment="1">
      <alignment horizontal="center" vertical="center" wrapText="1"/>
    </xf>
    <xf numFmtId="0" fontId="11" fillId="2" borderId="7" xfId="0" applyFont="1" applyFill="1" applyBorder="1" applyAlignment="1">
      <alignment vertical="center" wrapText="1"/>
    </xf>
    <xf numFmtId="0" fontId="11" fillId="2" borderId="7" xfId="0" applyFont="1" applyFill="1" applyBorder="1" applyAlignment="1">
      <alignment horizontal="left" vertical="center" wrapText="1"/>
    </xf>
    <xf numFmtId="0" fontId="11" fillId="2" borderId="0" xfId="0" applyFont="1" applyFill="1" applyAlignment="1">
      <alignment horizontal="center" vertical="center"/>
    </xf>
    <xf numFmtId="0" fontId="11" fillId="2" borderId="0" xfId="0" applyFont="1" applyFill="1" applyAlignment="1">
      <alignment horizontal="center"/>
    </xf>
    <xf numFmtId="0" fontId="11" fillId="2" borderId="0" xfId="0" applyFont="1" applyFill="1" applyAlignment="1">
      <alignment horizontal="center" vertical="top"/>
    </xf>
    <xf numFmtId="0" fontId="11" fillId="0" borderId="0" xfId="0" applyFont="1" applyAlignment="1">
      <alignment horizontal="center"/>
    </xf>
    <xf numFmtId="0" fontId="12" fillId="2" borderId="7" xfId="0" applyFont="1" applyFill="1" applyBorder="1" applyAlignment="1">
      <alignment horizontal="left" vertical="center"/>
    </xf>
    <xf numFmtId="0" fontId="11" fillId="2" borderId="7" xfId="0" applyFont="1" applyFill="1" applyBorder="1" applyAlignment="1">
      <alignment horizontal="center" vertical="center" wrapText="1"/>
    </xf>
    <xf numFmtId="0" fontId="12" fillId="2" borderId="7" xfId="0" applyFont="1" applyFill="1" applyBorder="1" applyAlignment="1">
      <alignment horizontal="center" vertical="center"/>
    </xf>
    <xf numFmtId="0" fontId="11" fillId="0" borderId="0" xfId="0" applyFont="1" applyAlignment="1">
      <alignment horizontal="center" vertical="center"/>
    </xf>
    <xf numFmtId="0" fontId="15" fillId="2" borderId="0" xfId="0" applyFont="1" applyFill="1" applyAlignment="1">
      <alignment horizontal="center"/>
    </xf>
    <xf numFmtId="0" fontId="13" fillId="0" borderId="4" xfId="3" applyFont="1" applyBorder="1" applyAlignment="1">
      <alignment horizontal="center" wrapText="1"/>
    </xf>
    <xf numFmtId="0" fontId="13" fillId="0" borderId="5" xfId="3" applyFont="1" applyBorder="1" applyAlignment="1">
      <alignment horizontal="center" wrapText="1"/>
    </xf>
    <xf numFmtId="0" fontId="13" fillId="0" borderId="6" xfId="3" applyFont="1" applyBorder="1" applyAlignment="1">
      <alignment horizontal="center" wrapText="1"/>
    </xf>
    <xf numFmtId="0" fontId="15" fillId="4" borderId="7" xfId="0" applyFont="1" applyFill="1" applyBorder="1" applyAlignment="1">
      <alignment horizontal="center"/>
    </xf>
    <xf numFmtId="0" fontId="11" fillId="4" borderId="7" xfId="0" applyFont="1" applyFill="1" applyBorder="1" applyAlignment="1">
      <alignment horizontal="center" vertical="center" wrapText="1"/>
    </xf>
    <xf numFmtId="0" fontId="11" fillId="4" borderId="8" xfId="0" applyFont="1" applyFill="1" applyBorder="1" applyAlignment="1">
      <alignment horizontal="center"/>
    </xf>
    <xf numFmtId="0" fontId="11" fillId="4" borderId="9" xfId="0" applyFont="1" applyFill="1" applyBorder="1" applyAlignment="1">
      <alignment horizontal="center"/>
    </xf>
    <xf numFmtId="0" fontId="11" fillId="2" borderId="7" xfId="0" applyFont="1" applyFill="1" applyBorder="1" applyAlignment="1">
      <alignment horizontal="center" vertical="center"/>
    </xf>
    <xf numFmtId="0" fontId="11" fillId="4" borderId="7" xfId="0" applyFont="1" applyFill="1" applyBorder="1" applyAlignment="1">
      <alignment horizontal="center"/>
    </xf>
    <xf numFmtId="0" fontId="11" fillId="2" borderId="7" xfId="0" applyFont="1" applyFill="1" applyBorder="1" applyAlignment="1">
      <alignment horizontal="center" wrapText="1"/>
    </xf>
    <xf numFmtId="0" fontId="13" fillId="2" borderId="7" xfId="0" applyFont="1" applyFill="1" applyBorder="1" applyAlignment="1">
      <alignment horizontal="center" vertical="center" wrapText="1"/>
    </xf>
    <xf numFmtId="0" fontId="15" fillId="2" borderId="7" xfId="0" applyFont="1" applyFill="1" applyBorder="1" applyAlignment="1">
      <alignment horizontal="center"/>
    </xf>
    <xf numFmtId="0" fontId="11" fillId="2" borderId="0" xfId="0" applyFont="1" applyFill="1" applyAlignment="1">
      <alignment horizontal="center" wrapText="1"/>
    </xf>
    <xf numFmtId="0" fontId="13" fillId="2" borderId="7" xfId="0" applyFont="1" applyFill="1" applyBorder="1" applyAlignment="1">
      <alignment horizontal="left" vertical="center"/>
    </xf>
    <xf numFmtId="0" fontId="15" fillId="2" borderId="7" xfId="0" applyFont="1" applyFill="1" applyBorder="1" applyAlignment="1">
      <alignment horizontal="left"/>
    </xf>
    <xf numFmtId="0" fontId="13" fillId="2" borderId="7" xfId="0" applyFont="1" applyFill="1" applyBorder="1" applyAlignment="1">
      <alignment horizontal="center"/>
    </xf>
    <xf numFmtId="0" fontId="12" fillId="2" borderId="0" xfId="0" applyFont="1" applyFill="1" applyAlignment="1">
      <alignment horizontal="left" vertical="center"/>
    </xf>
    <xf numFmtId="0" fontId="12" fillId="2" borderId="0" xfId="0" applyFont="1" applyFill="1" applyAlignment="1">
      <alignment horizontal="right" vertical="center" wrapText="1"/>
    </xf>
    <xf numFmtId="0" fontId="12" fillId="2" borderId="0" xfId="0" applyFont="1" applyFill="1" applyAlignment="1">
      <alignment horizontal="right" vertical="center" wrapText="1" indent="2"/>
    </xf>
    <xf numFmtId="0" fontId="17" fillId="2" borderId="0" xfId="0" applyFont="1" applyFill="1" applyAlignment="1">
      <alignment horizontal="left" vertical="center" wrapText="1"/>
    </xf>
    <xf numFmtId="0" fontId="16" fillId="2" borderId="0" xfId="0" applyFont="1" applyFill="1" applyAlignment="1">
      <alignment horizontal="left" vertical="center" wrapText="1"/>
    </xf>
    <xf numFmtId="0" fontId="21" fillId="2" borderId="0" xfId="6" applyFont="1" applyFill="1" applyAlignment="1">
      <alignment horizontal="left" vertical="center" wrapText="1"/>
    </xf>
    <xf numFmtId="0" fontId="16" fillId="2" borderId="0" xfId="0" applyFont="1" applyFill="1" applyAlignment="1">
      <alignment wrapText="1"/>
    </xf>
    <xf numFmtId="0" fontId="17" fillId="2" borderId="0" xfId="0" applyFont="1" applyFill="1" applyAlignment="1">
      <alignment vertical="center" wrapText="1"/>
    </xf>
    <xf numFmtId="0" fontId="21" fillId="2" borderId="0" xfId="6" applyFont="1" applyFill="1" applyAlignment="1">
      <alignment vertical="center"/>
    </xf>
    <xf numFmtId="0" fontId="17" fillId="2" borderId="7" xfId="0" applyFont="1" applyFill="1" applyBorder="1" applyAlignment="1">
      <alignment horizontal="right" vertical="center" wrapText="1"/>
    </xf>
    <xf numFmtId="0" fontId="11" fillId="2" borderId="7" xfId="0" applyFont="1" applyFill="1" applyBorder="1" applyAlignment="1">
      <alignment horizontal="right" vertical="center" wrapText="1"/>
    </xf>
    <xf numFmtId="0" fontId="15" fillId="4" borderId="8" xfId="0" applyFont="1" applyFill="1" applyBorder="1" applyAlignment="1">
      <alignment horizontal="center"/>
    </xf>
    <xf numFmtId="0" fontId="15" fillId="4" borderId="9" xfId="0" applyFont="1" applyFill="1" applyBorder="1" applyAlignment="1">
      <alignment horizontal="center"/>
    </xf>
    <xf numFmtId="0" fontId="15" fillId="2" borderId="7" xfId="4" applyFont="1" applyFill="1" applyBorder="1" applyAlignment="1">
      <alignment horizontal="left" vertical="top" wrapText="1"/>
    </xf>
    <xf numFmtId="9" fontId="13" fillId="2" borderId="7" xfId="0" applyNumberFormat="1" applyFont="1" applyFill="1" applyBorder="1" applyAlignment="1">
      <alignment horizontal="center"/>
    </xf>
    <xf numFmtId="0" fontId="15" fillId="2" borderId="0" xfId="0" applyFont="1" applyFill="1" applyBorder="1" applyAlignment="1">
      <alignment horizontal="left"/>
    </xf>
    <xf numFmtId="0" fontId="15" fillId="2" borderId="0" xfId="0" applyFont="1" applyFill="1" applyBorder="1" applyAlignment="1">
      <alignment horizontal="center"/>
    </xf>
    <xf numFmtId="0" fontId="15" fillId="2" borderId="0" xfId="8" applyFont="1" applyFill="1" applyAlignment="1">
      <alignment horizontal="center" vertical="center" wrapText="1"/>
    </xf>
    <xf numFmtId="0" fontId="15" fillId="2" borderId="0" xfId="8" applyFont="1" applyFill="1" applyAlignment="1">
      <alignment horizontal="center" vertical="center" wrapText="1"/>
    </xf>
    <xf numFmtId="0" fontId="12" fillId="2" borderId="0" xfId="0" applyFont="1" applyFill="1" applyAlignment="1">
      <alignment horizontal="left"/>
    </xf>
    <xf numFmtId="0" fontId="18" fillId="2" borderId="0" xfId="6" quotePrefix="1" applyFill="1"/>
  </cellXfs>
  <cellStyles count="11">
    <cellStyle name="Hyperlink" xfId="6" builtinId="8"/>
    <cellStyle name="Normal" xfId="0" builtinId="0"/>
    <cellStyle name="Normal_Table 10" xfId="4" xr:uid="{D24D5297-BC8A-4B8B-81B8-50B987D4CA5A}"/>
    <cellStyle name="Normal_Table 14" xfId="5" xr:uid="{1CFEDAE4-C00F-4692-AF9F-F8F173F2A112}"/>
    <cellStyle name="Normal_Table 17_1" xfId="7" xr:uid="{E0180F0A-36A6-406A-8535-32ADF0F18945}"/>
    <cellStyle name="Normal_Table 18" xfId="8" xr:uid="{EACDB0B8-A5B0-477A-A5F2-700B825BBEB5}"/>
    <cellStyle name="Normal_Table 19" xfId="10" xr:uid="{F92BD40B-718C-41CE-BD57-8E7203C28685}"/>
    <cellStyle name="Normal_Table 19_1" xfId="9" xr:uid="{0BD5790F-1404-4DCA-A078-EB53AED5E23E}"/>
    <cellStyle name="Normal_Table 2" xfId="2" xr:uid="{5171596E-05E9-4811-ABBB-AAE2EF732E6C}"/>
    <cellStyle name="Normal_Table 7" xfId="3" xr:uid="{35A4EC28-5AFE-4F87-974C-CB38BDDBABFD}"/>
    <cellStyle name="Percent" xfId="1" builtinId="5"/>
  </cellStyles>
  <dxfs count="56">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2"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theme="0"/>
        </patternFill>
      </fill>
    </dxf>
    <dxf>
      <border>
        <bottom style="thin">
          <color indexed="64"/>
        </bottom>
      </border>
    </dxf>
    <dxf>
      <font>
        <strike val="0"/>
        <outline val="0"/>
        <shadow val="0"/>
        <u val="none"/>
        <vertAlign val="baseline"/>
        <sz val="12"/>
        <color auto="1"/>
        <name val="Arial"/>
        <family val="2"/>
        <scheme val="none"/>
      </font>
      <fill>
        <patternFill>
          <fgColor indexed="64"/>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9"/>
        </patternFill>
      </fill>
      <alignment horizontal="righ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indexed="9"/>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9"/>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indexed="9"/>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9"/>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indexed="9"/>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7" formatCode="###0.0%"/>
      <fill>
        <patternFill patternType="solid">
          <fgColor indexed="64"/>
          <bgColor indexed="9"/>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indexed="9"/>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3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9"/>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theme="0"/>
        </patternFill>
      </fill>
    </dxf>
    <dxf>
      <font>
        <strike val="0"/>
        <outline val="0"/>
        <shadow val="0"/>
        <u val="none"/>
        <vertAlign val="baseline"/>
        <sz val="12"/>
        <color auto="1"/>
        <name val="Arial"/>
        <family val="2"/>
        <scheme val="none"/>
      </font>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theme="0"/>
        </patternFill>
      </fill>
      <alignment horizontal="right" vertical="top"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theme="0"/>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theme="0"/>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theme="0"/>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theme="0"/>
        </patternFill>
      </fill>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2"/>
        <color auto="1"/>
        <name val="Arial"/>
        <family val="2"/>
        <scheme val="none"/>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3" tint="0.74999237037263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0"/>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3" tint="0.74999237037263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04A14F-76B8-40A4-A304-7AE59DED4FD8}" name="Table1" displayName="Table1" ref="A3:E23" totalsRowShown="0" headerRowDxfId="55" dataDxfId="53" headerRowBorderDxfId="54" tableBorderDxfId="52" totalsRowBorderDxfId="51">
  <autoFilter ref="A3:E23" xr:uid="{C904A14F-76B8-40A4-A304-7AE59DED4FD8}"/>
  <sortState xmlns:xlrd2="http://schemas.microsoft.com/office/spreadsheetml/2017/richdata2" ref="A4:E23">
    <sortCondition ref="A3:A23"/>
  </sortState>
  <tableColumns count="5">
    <tableColumn id="1" xr3:uid="{5DB6CE0D-631E-4262-95F3-D57A756D7B07}" name="Category" dataDxfId="50"/>
    <tableColumn id="3" xr3:uid="{FF52E386-2181-48A9-B1AC-DECCA7CFEEC7}" name="North-West" dataDxfId="49"/>
    <tableColumn id="4" xr3:uid="{028A9B42-78BE-43CA-B0E2-0076007C2441}" name="South-East" dataDxfId="48"/>
    <tableColumn id="5" xr3:uid="{19E9D217-AB99-447F-8A82-E7A7BFBEB670}" name="Tyrone-Fermanagh" dataDxfId="47"/>
    <tableColumn id="6" xr3:uid="{69E80255-4554-4F3D-8D2C-67F7E01925A3}" name="Total" dataDxfId="46"/>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77862EA-70DC-4B37-9E69-68984E27E78C}" name="Table4" displayName="Table4" ref="A3:E11" totalsRowCount="1" headerRowDxfId="45" dataDxfId="43" totalsRowDxfId="41" headerRowBorderDxfId="44" tableBorderDxfId="42" totalsRowBorderDxfId="40">
  <autoFilter ref="A3:E10" xr:uid="{D77862EA-70DC-4B37-9E69-68984E27E78C}"/>
  <sortState xmlns:xlrd2="http://schemas.microsoft.com/office/spreadsheetml/2017/richdata2" ref="A4:E10">
    <sortCondition ref="A3:A10"/>
  </sortState>
  <tableColumns count="5">
    <tableColumn id="1" xr3:uid="{CC0D37B4-7FD6-43C9-BE21-0D7A301ADF17}" name="Conditions" totalsRowLabel="Total" dataDxfId="39" totalsRowDxfId="38"/>
    <tableColumn id="2" xr3:uid="{7C6C27AE-1A3C-4522-9110-EE042F3C684F}" name="North-West" totalsRowFunction="custom" dataDxfId="37" totalsRowDxfId="36">
      <totalsRowFormula>SUM(Table4[North-West])</totalsRowFormula>
    </tableColumn>
    <tableColumn id="3" xr3:uid="{B7F4E711-4B92-4730-9FD9-F92CB74CED89}" name="South-East" totalsRowFunction="custom" dataDxfId="35" totalsRowDxfId="34">
      <totalsRowFormula>SUM(Table4[South-East])</totalsRowFormula>
    </tableColumn>
    <tableColumn id="4" xr3:uid="{D09882AC-EA30-4842-9B7E-00A9D8297955}" name="Tyrone-Fermanagh" totalsRowFunction="custom" dataDxfId="33" totalsRowDxfId="32">
      <totalsRowFormula>SUM(Table4[Tyrone-Fermanagh])</totalsRowFormula>
    </tableColumn>
    <tableColumn id="5" xr3:uid="{417C4602-B397-422C-BD58-98DF5787F59D}" name="Total" totalsRowFunction="custom" dataDxfId="31" totalsRowDxfId="30">
      <totalsRowFormula>SUM(Table4[Total])</totalsRowFormula>
    </tableColumn>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04447E0-0E5B-41F6-8619-2920B95DD37E}" name="Table5" displayName="Table5" ref="A3:J12" totalsRowShown="0" headerRowDxfId="29" dataDxfId="28">
  <autoFilter ref="A3:J12" xr:uid="{C04447E0-0E5B-41F6-8619-2920B95DD37E}"/>
  <sortState xmlns:xlrd2="http://schemas.microsoft.com/office/spreadsheetml/2017/richdata2" ref="A4:J12">
    <sortCondition ref="A3:A12"/>
  </sortState>
  <tableColumns count="10">
    <tableColumn id="1" xr3:uid="{7D4B4615-C89B-47D8-BCCF-4A18EFB58D6B}" name="Column1" dataDxfId="27"/>
    <tableColumn id="2" xr3:uid="{28510883-22CF-4474-8282-CF8D2DFA12F5}" name="Day" dataDxfId="26"/>
    <tableColumn id="3" xr3:uid="{81BF97AC-118E-401E-BA9C-6B59EA25338C}" name="North-West" dataDxfId="25"/>
    <tableColumn id="4" xr3:uid="{299213B5-6A5E-4DBD-880E-C74B769CFEA3}" name="North-West%" dataDxfId="24"/>
    <tableColumn id="5" xr3:uid="{AF367CBC-CCC3-4DE7-8C97-959C14A598BE}" name="South-East" dataDxfId="23"/>
    <tableColumn id="6" xr3:uid="{D07B87B3-1A35-437F-99C0-695AEC276F3C}" name="South-East%" dataDxfId="22"/>
    <tableColumn id="7" xr3:uid="{8F45DE11-FEBD-4BBF-B095-40EDD9FC6E13}" name="Tyrone-Fermanagh" dataDxfId="21"/>
    <tableColumn id="8" xr3:uid="{919AAF33-5D77-40CF-BDDE-69E47C3E705E}" name="Tyrone-Fermanagh%" dataDxfId="20"/>
    <tableColumn id="9" xr3:uid="{65CA59EB-844E-4BD6-914C-A83E3B3EBCAF}" name="Total" dataDxfId="19"/>
    <tableColumn id="10" xr3:uid="{CBF73F61-4854-4D07-A082-CC665A1E05A2}" name="Total%" dataDxfId="18"/>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0C7516-F8D7-45C0-8376-60EC2695F61B}" name="Table2" displayName="Table2" ref="A4:I12" totalsRowShown="0" headerRowDxfId="17" dataDxfId="16">
  <autoFilter ref="A4:I12" xr:uid="{D50C7516-F8D7-45C0-8376-60EC2695F61B}"/>
  <tableColumns count="9">
    <tableColumn id="1" xr3:uid="{34441C6B-1506-4354-8C98-99DF44412EE5}" name="Time" dataDxfId="15"/>
    <tableColumn id="2" xr3:uid="{2EBF4887-B32F-41B0-AE50-01514BADD430}" name="N" dataDxfId="14"/>
    <tableColumn id="3" xr3:uid="{8F25F61D-8A11-4524-85E4-3AE914BD102E}" name="%" dataDxfId="13"/>
    <tableColumn id="4" xr3:uid="{C4A53F27-FE19-402A-BC45-319BA2490BE8}" name="N2" dataDxfId="12"/>
    <tableColumn id="5" xr3:uid="{BEC05A38-3CE9-468F-A4D0-E34044EA8E51}" name="3%" dataDxfId="11"/>
    <tableColumn id="6" xr3:uid="{DBB6CA63-0F90-4C09-AF55-2F50B7474EDC}" name="N4" dataDxfId="10"/>
    <tableColumn id="7" xr3:uid="{19FF64B4-4C25-49E4-AE59-38B7E5EFA456}" name="5%" dataDxfId="9"/>
    <tableColumn id="8" xr3:uid="{9B70FAE7-1E17-4C44-BAF7-4E02C01B9BF0}" name="N6" dataDxfId="8"/>
    <tableColumn id="9" xr3:uid="{BF24288F-7855-41E8-8972-82E690F52477}" name="7%" dataDxfId="7"/>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5E3B5A5-794C-4C01-ADCD-D0E0C3CFC6BA}" name="Table3" displayName="Table3" ref="A2:B11" totalsRowShown="0" headerRowDxfId="6" dataDxfId="4" headerRowBorderDxfId="5" tableBorderDxfId="3" totalsRowBorderDxfId="2">
  <autoFilter ref="A2:B11" xr:uid="{25E3B5A5-794C-4C01-ADCD-D0E0C3CFC6BA}"/>
  <sortState xmlns:xlrd2="http://schemas.microsoft.com/office/spreadsheetml/2017/richdata2" ref="A3:B11">
    <sortCondition ref="A2:A11"/>
  </sortState>
  <tableColumns count="2">
    <tableColumn id="1" xr3:uid="{5561E9BD-BCEC-464D-BDF3-A2933976AE92}" name="Column1" dataDxfId="1"/>
    <tableColumn id="2" xr3:uid="{F519E101-DB80-4090-B424-D80F1BB88FB7}" name="Column2"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nipolicingboard.org.uk/" TargetMode="External"/><Relationship Id="rId2" Type="http://schemas.openxmlformats.org/officeDocument/2006/relationships/hyperlink" Target="https://code.statisticsauthority.gov.uk/the-code/" TargetMode="External"/><Relationship Id="rId1" Type="http://schemas.openxmlformats.org/officeDocument/2006/relationships/hyperlink" Target="mailto:statistics@nipolicingboard.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CC102-50DA-4830-AA7B-B7C2846B9764}">
  <sheetPr>
    <tabColor rgb="FF0070C0"/>
  </sheetPr>
  <dimension ref="A1:B30"/>
  <sheetViews>
    <sheetView tabSelected="1" workbookViewId="0">
      <selection activeCell="F13" sqref="F13"/>
    </sheetView>
  </sheetViews>
  <sheetFormatPr defaultRowHeight="15" x14ac:dyDescent="0.2"/>
  <cols>
    <col min="1" max="1" width="69.7109375" style="8" bestFit="1" customWidth="1"/>
    <col min="2" max="16384" width="9.140625" style="8"/>
  </cols>
  <sheetData>
    <row r="1" spans="1:2" ht="15.75" x14ac:dyDescent="0.25">
      <c r="A1" s="17" t="s">
        <v>230</v>
      </c>
    </row>
    <row r="2" spans="1:2" ht="15.75" x14ac:dyDescent="0.25">
      <c r="A2" s="17"/>
    </row>
    <row r="3" spans="1:2" ht="15.75" x14ac:dyDescent="0.25">
      <c r="A3" s="176" t="s">
        <v>231</v>
      </c>
      <c r="B3" s="112" t="s">
        <v>251</v>
      </c>
    </row>
    <row r="4" spans="1:2" ht="15.75" x14ac:dyDescent="0.25">
      <c r="A4" s="176" t="s">
        <v>143</v>
      </c>
      <c r="B4" s="112" t="s">
        <v>155</v>
      </c>
    </row>
    <row r="5" spans="1:2" ht="15.75" x14ac:dyDescent="0.25">
      <c r="A5" s="8" t="s">
        <v>142</v>
      </c>
      <c r="B5" s="177" t="s">
        <v>156</v>
      </c>
    </row>
    <row r="6" spans="1:2" ht="15.75" x14ac:dyDescent="0.25">
      <c r="A6" s="8" t="s">
        <v>144</v>
      </c>
      <c r="B6" s="177" t="s">
        <v>157</v>
      </c>
    </row>
    <row r="7" spans="1:2" ht="15.75" x14ac:dyDescent="0.25">
      <c r="A7" s="8" t="s">
        <v>269</v>
      </c>
      <c r="B7" s="177" t="s">
        <v>158</v>
      </c>
    </row>
    <row r="8" spans="1:2" ht="15.75" x14ac:dyDescent="0.25">
      <c r="A8" s="8" t="s">
        <v>270</v>
      </c>
      <c r="B8" s="177" t="s">
        <v>159</v>
      </c>
    </row>
    <row r="9" spans="1:2" ht="15.75" x14ac:dyDescent="0.25">
      <c r="A9" s="8" t="s">
        <v>145</v>
      </c>
      <c r="B9" s="177" t="s">
        <v>160</v>
      </c>
    </row>
    <row r="10" spans="1:2" ht="15.75" x14ac:dyDescent="0.25">
      <c r="A10" s="8" t="s">
        <v>146</v>
      </c>
      <c r="B10" s="177" t="s">
        <v>161</v>
      </c>
    </row>
    <row r="11" spans="1:2" ht="15.75" x14ac:dyDescent="0.25">
      <c r="A11" s="8" t="s">
        <v>147</v>
      </c>
      <c r="B11" s="177" t="s">
        <v>162</v>
      </c>
    </row>
    <row r="12" spans="1:2" ht="15.75" x14ac:dyDescent="0.25">
      <c r="A12" s="8" t="s">
        <v>265</v>
      </c>
      <c r="B12" s="177" t="s">
        <v>163</v>
      </c>
    </row>
    <row r="13" spans="1:2" ht="15.75" x14ac:dyDescent="0.25">
      <c r="A13" s="8" t="s">
        <v>148</v>
      </c>
      <c r="B13" s="177" t="s">
        <v>164</v>
      </c>
    </row>
    <row r="14" spans="1:2" ht="15.75" x14ac:dyDescent="0.25">
      <c r="A14" s="8" t="s">
        <v>264</v>
      </c>
      <c r="B14" s="177" t="s">
        <v>165</v>
      </c>
    </row>
    <row r="15" spans="1:2" ht="15.75" x14ac:dyDescent="0.25">
      <c r="A15" s="8" t="s">
        <v>272</v>
      </c>
      <c r="B15" s="177" t="s">
        <v>166</v>
      </c>
    </row>
    <row r="16" spans="1:2" ht="15.75" x14ac:dyDescent="0.25">
      <c r="A16" s="8" t="s">
        <v>266</v>
      </c>
      <c r="B16" s="177" t="s">
        <v>167</v>
      </c>
    </row>
    <row r="17" spans="1:2" ht="15.75" x14ac:dyDescent="0.25">
      <c r="A17" s="8" t="s">
        <v>172</v>
      </c>
      <c r="B17" s="177" t="s">
        <v>168</v>
      </c>
    </row>
    <row r="18" spans="1:2" ht="15.75" x14ac:dyDescent="0.25">
      <c r="A18" s="8" t="s">
        <v>173</v>
      </c>
      <c r="B18" s="177" t="s">
        <v>169</v>
      </c>
    </row>
    <row r="19" spans="1:2" ht="15.75" x14ac:dyDescent="0.25">
      <c r="A19" s="8" t="s">
        <v>267</v>
      </c>
      <c r="B19" s="177" t="s">
        <v>170</v>
      </c>
    </row>
    <row r="20" spans="1:2" ht="15.75" x14ac:dyDescent="0.25">
      <c r="A20" s="8" t="s">
        <v>268</v>
      </c>
      <c r="B20" s="177" t="s">
        <v>171</v>
      </c>
    </row>
    <row r="21" spans="1:2" ht="15.75" x14ac:dyDescent="0.25">
      <c r="A21" s="8" t="s">
        <v>261</v>
      </c>
      <c r="B21" s="177" t="s">
        <v>254</v>
      </c>
    </row>
    <row r="22" spans="1:2" ht="15.75" x14ac:dyDescent="0.25">
      <c r="A22" s="8" t="s">
        <v>176</v>
      </c>
      <c r="B22" s="177" t="s">
        <v>255</v>
      </c>
    </row>
    <row r="23" spans="1:2" ht="15.75" x14ac:dyDescent="0.25">
      <c r="A23" s="8" t="s">
        <v>177</v>
      </c>
      <c r="B23" s="177" t="s">
        <v>256</v>
      </c>
    </row>
    <row r="24" spans="1:2" ht="15.75" x14ac:dyDescent="0.25">
      <c r="A24" s="8" t="s">
        <v>178</v>
      </c>
      <c r="B24" s="177" t="s">
        <v>257</v>
      </c>
    </row>
    <row r="25" spans="1:2" ht="15.75" x14ac:dyDescent="0.25">
      <c r="A25" s="8" t="s">
        <v>213</v>
      </c>
      <c r="B25" s="177" t="s">
        <v>258</v>
      </c>
    </row>
    <row r="26" spans="1:2" ht="15.75" x14ac:dyDescent="0.25">
      <c r="A26" s="8" t="s">
        <v>214</v>
      </c>
      <c r="B26" s="177" t="s">
        <v>159</v>
      </c>
    </row>
    <row r="27" spans="1:2" ht="15.75" x14ac:dyDescent="0.25">
      <c r="A27" s="8" t="s">
        <v>215</v>
      </c>
      <c r="B27" s="177" t="s">
        <v>160</v>
      </c>
    </row>
    <row r="28" spans="1:2" ht="15.75" x14ac:dyDescent="0.25">
      <c r="A28" s="8" t="s">
        <v>263</v>
      </c>
      <c r="B28" s="177" t="s">
        <v>259</v>
      </c>
    </row>
    <row r="29" spans="1:2" ht="15.75" x14ac:dyDescent="0.25">
      <c r="A29" s="8" t="s">
        <v>300</v>
      </c>
      <c r="B29" s="177" t="s">
        <v>299</v>
      </c>
    </row>
    <row r="30" spans="1:2" ht="15.75" x14ac:dyDescent="0.25">
      <c r="A30" s="8" t="s">
        <v>262</v>
      </c>
      <c r="B30" s="112" t="s">
        <v>298</v>
      </c>
    </row>
  </sheetData>
  <phoneticPr fontId="5" type="noConversion"/>
  <hyperlinks>
    <hyperlink ref="B4" location="Guideline!A1" display="Guidline Visits " xr:uid="{F8C9EDCD-5B6E-4EB0-9A28-53B7794E53C3}"/>
    <hyperlink ref="B5" location="'Table 1'!A1" display="'Table 1'!A1" xr:uid="{A9F31A91-7749-476F-AD99-1F64A0F5D642}"/>
    <hyperlink ref="B6" location="'Table 2'!A1" display="'Table 2'!A1" xr:uid="{0D27376A-54F8-4859-89D0-82ECB9C3C633}"/>
    <hyperlink ref="B7" location="'Table 3'!A1" display="'Table 3'!A1" xr:uid="{F17BCEB6-4A16-49B4-84D1-20B5CA84736A}"/>
    <hyperlink ref="B8" location="'Table 4'!A1" display="'Table 4'!A1" xr:uid="{525246A8-B71E-403C-91CA-9CECAC829E5B}"/>
    <hyperlink ref="B9" location="'Table 5'!A1" display="'Table 5'!A1" xr:uid="{CDA69464-1F77-49E1-B7D9-7440A98520BB}"/>
    <hyperlink ref="B10" location="'Table 6'!A1" display="'Table 6'!A1" xr:uid="{5F70A6F6-BA4F-4F15-942A-0273CBCE857C}"/>
    <hyperlink ref="B11" location="'Table 7'!A1" display="'Table 7'!A1" xr:uid="{2AF2636B-63E0-4ADA-9EDB-7116E87730C8}"/>
    <hyperlink ref="B12" location="'Table 8'!A1" display="'Table 8'!A1" xr:uid="{22F8C196-36AA-45E4-AA6E-B1E6F0A7C7C2}"/>
    <hyperlink ref="B13" location="'Table 9'!A1" display="'Table 9'!A1" xr:uid="{67DA1092-5859-4151-8058-6D8038E01B30}"/>
    <hyperlink ref="B14" location="'Table 10'!A1" display="'Table 10'!A1" xr:uid="{E8CF259D-3643-414F-82FB-A9171369F398}"/>
    <hyperlink ref="B15" location="'Table 11'!A1" display="'Table 11'!A1" xr:uid="{CBD91E22-BE49-43DF-A96E-2DEF2F3FC5D7}"/>
    <hyperlink ref="B16" location="'Table 12'!A1" display="'Table 12'!A1" xr:uid="{75F3AAF6-1921-484D-B14D-39D5F4BE8A98}"/>
    <hyperlink ref="B17" location="'Table 13'!A1" display="'Table 13'!A1" xr:uid="{B953F5EC-F2F5-42AB-9BE2-E0449A9C00DC}"/>
    <hyperlink ref="B18" location="'Table 14'!A1" display="'Table 14'!A1" xr:uid="{7FE20B17-97B4-4560-9671-0CE20BAC239A}"/>
    <hyperlink ref="B19" location="'Table 15'!A1" display="'Table 15'!A1" xr:uid="{E4A2F0A2-D52B-4207-9837-9E39EBC35C5E}"/>
    <hyperlink ref="B20" location="'Table 16'!A1" display="'Table 16'!A1" xr:uid="{11ECCE1B-0CB2-4A6C-8C88-4553019825EA}"/>
    <hyperlink ref="B3" location="Metadata!A1" display="Metadata!A1" xr:uid="{CD6E8ABE-BEAD-4CFA-9317-6A587D09E1BC}"/>
    <hyperlink ref="B21" location="'Table 17'!A1" display="'Table 17'!A1" xr:uid="{9DB9D0B7-1E62-44C0-A9A2-9D033AEF4246}"/>
    <hyperlink ref="B23" location="'Table 19'!A1" display="'Table 19'!A1" xr:uid="{D1DD2F72-DD2F-4050-A21C-0D147EA1B5CF}"/>
    <hyperlink ref="B24" location="'Table 20'!A1" display="'Table 20'!A1" xr:uid="{B1B1F2A6-F16C-4291-9863-9DCC6EF2FD41}"/>
    <hyperlink ref="B25" location="'Table 21'!A1" display="'Table 21'!A1" xr:uid="{902230F2-7FDA-48D3-B252-D9C2888C1CA5}"/>
    <hyperlink ref="B28" location="'Table 22'!A1" display="'Table 22'!A1" xr:uid="{CB2F48E7-B2CA-4200-B3C4-8242CA038848}"/>
    <hyperlink ref="B22" location="'Table 18'!A1" display="'Table 18'!A1" xr:uid="{49D81E6D-A4B6-4DEB-B94B-024B9F0D398C}"/>
    <hyperlink ref="B26" location="'Table 4'!A1" display="'Table 4'!A1" xr:uid="{30823258-A576-4299-B01C-DA0439C8CE4F}"/>
    <hyperlink ref="B27" location="'Table 5'!A1" display="'Table 5'!A1" xr:uid="{CFBB9C96-3630-4110-BDA1-F70B0E605F25}"/>
    <hyperlink ref="B30" location="Glossary!A1" display="Glossary!A1" xr:uid="{7AA538EA-D41B-40D8-9D28-1AA7515178C7}"/>
    <hyperlink ref="B29" location="'Table 23'!A1" display="'Table 23'!A1" xr:uid="{103CBA5E-8353-4C7A-80DB-36AC2EA69A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4C8D-92CA-4CD1-8AC7-EB358E0B1E12}">
  <sheetPr>
    <tabColor rgb="FF0070C0"/>
  </sheetPr>
  <dimension ref="A1:A37"/>
  <sheetViews>
    <sheetView workbookViewId="0">
      <selection activeCell="A11" sqref="A11"/>
    </sheetView>
  </sheetViews>
  <sheetFormatPr defaultRowHeight="15" x14ac:dyDescent="0.2"/>
  <cols>
    <col min="1" max="1" width="157.42578125" style="8" customWidth="1"/>
    <col min="2" max="16384" width="9.140625" style="8"/>
  </cols>
  <sheetData>
    <row r="1" spans="1:1" ht="15.75" x14ac:dyDescent="0.2">
      <c r="A1" s="160" t="s">
        <v>232</v>
      </c>
    </row>
    <row r="2" spans="1:1" ht="60" x14ac:dyDescent="0.2">
      <c r="A2" s="161" t="s">
        <v>233</v>
      </c>
    </row>
    <row r="3" spans="1:1" x14ac:dyDescent="0.2">
      <c r="A3" s="161"/>
    </row>
    <row r="4" spans="1:1" ht="15.75" x14ac:dyDescent="0.2">
      <c r="A4" s="160" t="s">
        <v>234</v>
      </c>
    </row>
    <row r="5" spans="1:1" x14ac:dyDescent="0.2">
      <c r="A5" s="161" t="s">
        <v>253</v>
      </c>
    </row>
    <row r="6" spans="1:1" x14ac:dyDescent="0.2">
      <c r="A6" s="161"/>
    </row>
    <row r="7" spans="1:1" ht="15.75" x14ac:dyDescent="0.2">
      <c r="A7" s="160" t="s">
        <v>252</v>
      </c>
    </row>
    <row r="8" spans="1:1" x14ac:dyDescent="0.2">
      <c r="A8" s="161" t="s">
        <v>84</v>
      </c>
    </row>
    <row r="9" spans="1:1" x14ac:dyDescent="0.2">
      <c r="A9" s="161"/>
    </row>
    <row r="10" spans="1:1" ht="15.75" x14ac:dyDescent="0.2">
      <c r="A10" s="160" t="s">
        <v>235</v>
      </c>
    </row>
    <row r="11" spans="1:1" x14ac:dyDescent="0.2">
      <c r="A11" s="161" t="s">
        <v>85</v>
      </c>
    </row>
    <row r="12" spans="1:1" x14ac:dyDescent="0.2">
      <c r="A12" s="161" t="s">
        <v>236</v>
      </c>
    </row>
    <row r="13" spans="1:1" x14ac:dyDescent="0.2">
      <c r="A13" s="161" t="s">
        <v>237</v>
      </c>
    </row>
    <row r="14" spans="1:1" x14ac:dyDescent="0.2">
      <c r="A14" s="161"/>
    </row>
    <row r="15" spans="1:1" ht="15.75" x14ac:dyDescent="0.2">
      <c r="A15" s="160" t="s">
        <v>238</v>
      </c>
    </row>
    <row r="16" spans="1:1" ht="15.75" x14ac:dyDescent="0.2">
      <c r="A16" s="160"/>
    </row>
    <row r="17" spans="1:1" ht="15.75" x14ac:dyDescent="0.2">
      <c r="A17" s="160" t="s">
        <v>239</v>
      </c>
    </row>
    <row r="18" spans="1:1" x14ac:dyDescent="0.2">
      <c r="A18" s="162" t="s">
        <v>240</v>
      </c>
    </row>
    <row r="19" spans="1:1" x14ac:dyDescent="0.2">
      <c r="A19" s="162"/>
    </row>
    <row r="20" spans="1:1" ht="15.75" x14ac:dyDescent="0.2">
      <c r="A20" s="160" t="s">
        <v>241</v>
      </c>
    </row>
    <row r="21" spans="1:1" ht="45" x14ac:dyDescent="0.2">
      <c r="A21" s="161" t="s">
        <v>242</v>
      </c>
    </row>
    <row r="22" spans="1:1" x14ac:dyDescent="0.2">
      <c r="A22" s="161"/>
    </row>
    <row r="23" spans="1:1" ht="15.75" x14ac:dyDescent="0.2">
      <c r="A23" s="160" t="s">
        <v>243</v>
      </c>
    </row>
    <row r="24" spans="1:1" ht="60" x14ac:dyDescent="0.2">
      <c r="A24" s="163" t="s">
        <v>244</v>
      </c>
    </row>
    <row r="25" spans="1:1" x14ac:dyDescent="0.2">
      <c r="A25" s="163"/>
    </row>
    <row r="26" spans="1:1" ht="15.75" x14ac:dyDescent="0.2">
      <c r="A26" s="164" t="s">
        <v>245</v>
      </c>
    </row>
    <row r="27" spans="1:1" ht="45" x14ac:dyDescent="0.2">
      <c r="A27" s="161" t="s">
        <v>246</v>
      </c>
    </row>
    <row r="28" spans="1:1" x14ac:dyDescent="0.2">
      <c r="A28" s="161"/>
    </row>
    <row r="29" spans="1:1" ht="15.75" x14ac:dyDescent="0.2">
      <c r="A29" s="160" t="s">
        <v>247</v>
      </c>
    </row>
    <row r="30" spans="1:1" x14ac:dyDescent="0.2">
      <c r="A30" s="165" t="s">
        <v>248</v>
      </c>
    </row>
    <row r="31" spans="1:1" x14ac:dyDescent="0.2">
      <c r="A31" s="165"/>
    </row>
    <row r="32" spans="1:1" ht="15.75" x14ac:dyDescent="0.2">
      <c r="A32" s="160" t="s">
        <v>249</v>
      </c>
    </row>
    <row r="33" spans="1:1" x14ac:dyDescent="0.2">
      <c r="A33" s="162" t="s">
        <v>250</v>
      </c>
    </row>
    <row r="37" spans="1:1" ht="15.75" x14ac:dyDescent="0.25">
      <c r="A37" s="112" t="s">
        <v>260</v>
      </c>
    </row>
  </sheetData>
  <hyperlinks>
    <hyperlink ref="A18" r:id="rId1" display="mailto:statistics@nipolicingboard.org.uk" xr:uid="{48A5A78D-BD2D-479D-9E0E-F5AAA2D686ED}"/>
    <hyperlink ref="A30" r:id="rId2" display="https://code.statisticsauthority.gov.uk/the-code/" xr:uid="{7D7325FB-3967-4CD4-AE20-153A67DFE4FA}"/>
    <hyperlink ref="A33" r:id="rId3" xr:uid="{048CF475-D1A3-4122-B5DB-A6B97A2761A5}"/>
    <hyperlink ref="A37" location="Contents!A1" display="Contents Page" xr:uid="{ADBD15CD-6BB4-4CE1-A1FE-C486C755003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FEDB7-5C31-4552-B073-225F2663FEAB}">
  <sheetPr>
    <tabColor rgb="FF0070C0"/>
  </sheetPr>
  <dimension ref="A1:E30"/>
  <sheetViews>
    <sheetView zoomScaleNormal="100" workbookViewId="0">
      <selection activeCell="G13" sqref="G13"/>
    </sheetView>
  </sheetViews>
  <sheetFormatPr defaultColWidth="8.7109375" defaultRowHeight="15.75" x14ac:dyDescent="0.25"/>
  <cols>
    <col min="1" max="1" width="23.7109375" style="1" bestFit="1" customWidth="1"/>
    <col min="2" max="2" width="25.28515625" style="1" bestFit="1" customWidth="1"/>
    <col min="3" max="3" width="11.5703125" style="2" customWidth="1"/>
    <col min="4" max="4" width="8.5703125" style="2" bestFit="1" customWidth="1"/>
    <col min="5" max="8" width="8.7109375" style="2"/>
    <col min="9" max="9" width="33.5703125" style="2" customWidth="1"/>
    <col min="10" max="16384" width="8.7109375" style="2"/>
  </cols>
  <sheetData>
    <row r="1" spans="1:5" x14ac:dyDescent="0.25">
      <c r="A1" s="132" t="s">
        <v>143</v>
      </c>
      <c r="B1" s="132"/>
      <c r="C1" s="132"/>
      <c r="D1" s="132"/>
    </row>
    <row r="3" spans="1:5" x14ac:dyDescent="0.25">
      <c r="A3" s="73" t="s">
        <v>20</v>
      </c>
      <c r="B3" s="73" t="s">
        <v>3</v>
      </c>
      <c r="C3" s="73" t="s">
        <v>137</v>
      </c>
      <c r="D3" s="73" t="s">
        <v>67</v>
      </c>
      <c r="E3" s="8"/>
    </row>
    <row r="4" spans="1:5" x14ac:dyDescent="0.25">
      <c r="A4" s="130" t="s">
        <v>4</v>
      </c>
      <c r="B4" s="70" t="s">
        <v>0</v>
      </c>
      <c r="C4" s="40">
        <v>0</v>
      </c>
      <c r="D4" s="71">
        <f t="shared" ref="D4:D20" si="0">C4/$C$20*100</f>
        <v>0</v>
      </c>
      <c r="E4" s="8"/>
    </row>
    <row r="5" spans="1:5" x14ac:dyDescent="0.25">
      <c r="A5" s="130"/>
      <c r="B5" s="70" t="s">
        <v>1</v>
      </c>
      <c r="C5" s="40">
        <v>36</v>
      </c>
      <c r="D5" s="71">
        <f t="shared" si="0"/>
        <v>7.3770491803278686</v>
      </c>
      <c r="E5" s="8"/>
    </row>
    <row r="6" spans="1:5" x14ac:dyDescent="0.25">
      <c r="A6" s="130"/>
      <c r="B6" s="70" t="s">
        <v>2</v>
      </c>
      <c r="C6" s="40">
        <v>84</v>
      </c>
      <c r="D6" s="71">
        <f>C6/$C$20*100</f>
        <v>17.21311475409836</v>
      </c>
      <c r="E6" s="8"/>
    </row>
    <row r="7" spans="1:5" x14ac:dyDescent="0.25">
      <c r="A7" s="130"/>
      <c r="B7" s="69" t="s">
        <v>101</v>
      </c>
      <c r="C7" s="41">
        <v>120</v>
      </c>
      <c r="D7" s="72">
        <f t="shared" si="0"/>
        <v>24.590163934426229</v>
      </c>
      <c r="E7" s="8"/>
    </row>
    <row r="8" spans="1:5" x14ac:dyDescent="0.25">
      <c r="A8" s="131" t="s">
        <v>12</v>
      </c>
      <c r="B8" s="70" t="s">
        <v>5</v>
      </c>
      <c r="C8" s="40">
        <v>48</v>
      </c>
      <c r="D8" s="71">
        <f t="shared" si="0"/>
        <v>9.8360655737704921</v>
      </c>
      <c r="E8" s="8"/>
    </row>
    <row r="9" spans="1:5" x14ac:dyDescent="0.25">
      <c r="A9" s="131"/>
      <c r="B9" s="70" t="s">
        <v>6</v>
      </c>
      <c r="C9" s="40">
        <v>0</v>
      </c>
      <c r="D9" s="71">
        <f t="shared" si="0"/>
        <v>0</v>
      </c>
      <c r="E9" s="8"/>
    </row>
    <row r="10" spans="1:5" ht="30" x14ac:dyDescent="0.25">
      <c r="A10" s="131"/>
      <c r="B10" s="70" t="s">
        <v>7</v>
      </c>
      <c r="C10" s="40">
        <v>0</v>
      </c>
      <c r="D10" s="71">
        <f t="shared" si="0"/>
        <v>0</v>
      </c>
      <c r="E10" s="8"/>
    </row>
    <row r="11" spans="1:5" x14ac:dyDescent="0.25">
      <c r="A11" s="131"/>
      <c r="B11" s="70" t="s">
        <v>8</v>
      </c>
      <c r="C11" s="40">
        <v>36</v>
      </c>
      <c r="D11" s="71">
        <f t="shared" si="0"/>
        <v>7.3770491803278686</v>
      </c>
      <c r="E11" s="8"/>
    </row>
    <row r="12" spans="1:5" x14ac:dyDescent="0.25">
      <c r="A12" s="131"/>
      <c r="B12" s="70" t="s">
        <v>9</v>
      </c>
      <c r="C12" s="40">
        <v>96</v>
      </c>
      <c r="D12" s="71">
        <f t="shared" si="0"/>
        <v>19.672131147540984</v>
      </c>
      <c r="E12" s="8"/>
    </row>
    <row r="13" spans="1:5" ht="30" x14ac:dyDescent="0.25">
      <c r="A13" s="131"/>
      <c r="B13" s="70" t="s">
        <v>10</v>
      </c>
      <c r="C13" s="40">
        <v>48</v>
      </c>
      <c r="D13" s="71">
        <f t="shared" si="0"/>
        <v>9.8360655737704921</v>
      </c>
      <c r="E13" s="8"/>
    </row>
    <row r="14" spans="1:5" ht="30" x14ac:dyDescent="0.25">
      <c r="A14" s="131"/>
      <c r="B14" s="70" t="s">
        <v>11</v>
      </c>
      <c r="C14" s="40">
        <v>12</v>
      </c>
      <c r="D14" s="71">
        <f t="shared" si="0"/>
        <v>2.459016393442623</v>
      </c>
      <c r="E14" s="8"/>
    </row>
    <row r="15" spans="1:5" x14ac:dyDescent="0.25">
      <c r="A15" s="131"/>
      <c r="B15" s="69" t="s">
        <v>101</v>
      </c>
      <c r="C15" s="41">
        <v>240</v>
      </c>
      <c r="D15" s="72">
        <f t="shared" si="0"/>
        <v>49.180327868852459</v>
      </c>
      <c r="E15" s="8"/>
    </row>
    <row r="16" spans="1:5" x14ac:dyDescent="0.25">
      <c r="A16" s="130" t="s">
        <v>16</v>
      </c>
      <c r="B16" s="70" t="s">
        <v>13</v>
      </c>
      <c r="C16" s="40">
        <v>64</v>
      </c>
      <c r="D16" s="71">
        <f t="shared" si="0"/>
        <v>13.114754098360656</v>
      </c>
      <c r="E16" s="8"/>
    </row>
    <row r="17" spans="1:5" x14ac:dyDescent="0.25">
      <c r="A17" s="130"/>
      <c r="B17" s="70" t="s">
        <v>14</v>
      </c>
      <c r="C17" s="40">
        <v>64</v>
      </c>
      <c r="D17" s="71">
        <f t="shared" si="0"/>
        <v>13.114754098360656</v>
      </c>
      <c r="E17" s="8"/>
    </row>
    <row r="18" spans="1:5" x14ac:dyDescent="0.25">
      <c r="A18" s="130"/>
      <c r="B18" s="70" t="s">
        <v>15</v>
      </c>
      <c r="C18" s="40">
        <v>0</v>
      </c>
      <c r="D18" s="71">
        <f t="shared" si="0"/>
        <v>0</v>
      </c>
      <c r="E18" s="8"/>
    </row>
    <row r="19" spans="1:5" x14ac:dyDescent="0.25">
      <c r="A19" s="130"/>
      <c r="B19" s="69" t="s">
        <v>101</v>
      </c>
      <c r="C19" s="41">
        <v>128</v>
      </c>
      <c r="D19" s="72">
        <f t="shared" si="0"/>
        <v>26.229508196721312</v>
      </c>
      <c r="E19" s="8"/>
    </row>
    <row r="20" spans="1:5" x14ac:dyDescent="0.25">
      <c r="A20" s="69" t="s">
        <v>102</v>
      </c>
      <c r="B20" s="69" t="s">
        <v>104</v>
      </c>
      <c r="C20" s="41">
        <v>488</v>
      </c>
      <c r="D20" s="72">
        <f t="shared" si="0"/>
        <v>100</v>
      </c>
      <c r="E20" s="8"/>
    </row>
    <row r="21" spans="1:5" x14ac:dyDescent="0.25">
      <c r="A21" s="24"/>
      <c r="B21" s="24"/>
      <c r="C21" s="8"/>
      <c r="D21" s="8"/>
      <c r="E21" s="8"/>
    </row>
    <row r="22" spans="1:5" x14ac:dyDescent="0.25">
      <c r="A22" s="112" t="s">
        <v>260</v>
      </c>
      <c r="B22" s="24"/>
      <c r="C22" s="8"/>
      <c r="D22" s="8"/>
      <c r="E22" s="8"/>
    </row>
    <row r="30" spans="1:5" x14ac:dyDescent="0.25">
      <c r="C30" s="6"/>
    </row>
  </sheetData>
  <mergeCells count="4">
    <mergeCell ref="A4:A7"/>
    <mergeCell ref="A8:A15"/>
    <mergeCell ref="A16:A19"/>
    <mergeCell ref="A1:D1"/>
  </mergeCells>
  <hyperlinks>
    <hyperlink ref="A22" location="Contents!A1" display="Contents Page" xr:uid="{6799332E-20C1-4B04-907A-001DDFBD6C8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BAB07-0644-4ECE-81B5-C969C5C31F42}">
  <sheetPr>
    <tabColor rgb="FF0070C0"/>
  </sheetPr>
  <dimension ref="A1:G30"/>
  <sheetViews>
    <sheetView zoomScaleNormal="100" workbookViewId="0">
      <selection activeCell="A21" sqref="A21"/>
    </sheetView>
  </sheetViews>
  <sheetFormatPr defaultColWidth="8.7109375" defaultRowHeight="15" x14ac:dyDescent="0.25"/>
  <cols>
    <col min="1" max="1" width="13.7109375" style="4" customWidth="1"/>
    <col min="2" max="2" width="26.42578125" style="3" bestFit="1" customWidth="1"/>
    <col min="3" max="3" width="11.5703125" style="3" customWidth="1"/>
    <col min="4" max="4" width="16.28515625" style="3" customWidth="1"/>
    <col min="5" max="5" width="12.28515625" style="3" customWidth="1"/>
    <col min="6" max="16384" width="8.7109375" style="3"/>
  </cols>
  <sheetData>
    <row r="1" spans="1:7" ht="15.75" x14ac:dyDescent="0.25">
      <c r="A1" s="133" t="s">
        <v>142</v>
      </c>
      <c r="B1" s="133"/>
      <c r="C1" s="133"/>
      <c r="D1" s="133"/>
      <c r="E1" s="133"/>
      <c r="G1" s="5"/>
    </row>
    <row r="3" spans="1:7" ht="50.25" customHeight="1" x14ac:dyDescent="0.25">
      <c r="A3" s="74" t="s">
        <v>20</v>
      </c>
      <c r="B3" s="74" t="s">
        <v>3</v>
      </c>
      <c r="C3" s="67" t="s">
        <v>103</v>
      </c>
      <c r="D3" s="67" t="s">
        <v>273</v>
      </c>
      <c r="E3" s="9" t="s">
        <v>274</v>
      </c>
    </row>
    <row r="4" spans="1:7" ht="15.75" x14ac:dyDescent="0.25">
      <c r="A4" s="130" t="s">
        <v>17</v>
      </c>
      <c r="B4" s="11" t="s">
        <v>0</v>
      </c>
      <c r="C4" s="40">
        <v>0</v>
      </c>
      <c r="D4" s="11">
        <v>7</v>
      </c>
      <c r="E4" s="14">
        <f>D4/$D$19</f>
        <v>1.5418502202643172E-2</v>
      </c>
    </row>
    <row r="5" spans="1:7" ht="15.75" x14ac:dyDescent="0.25">
      <c r="A5" s="130"/>
      <c r="B5" s="11" t="s">
        <v>1</v>
      </c>
      <c r="C5" s="40">
        <v>36</v>
      </c>
      <c r="D5" s="11">
        <v>38</v>
      </c>
      <c r="E5" s="14">
        <f t="shared" ref="E5:E19" si="0">D5/$D$19</f>
        <v>8.3700440528634359E-2</v>
      </c>
    </row>
    <row r="6" spans="1:7" ht="15.75" x14ac:dyDescent="0.25">
      <c r="A6" s="130"/>
      <c r="B6" s="11" t="s">
        <v>2</v>
      </c>
      <c r="C6" s="40">
        <v>84</v>
      </c>
      <c r="D6" s="11">
        <v>78</v>
      </c>
      <c r="E6" s="14">
        <f t="shared" si="0"/>
        <v>0.17180616740088106</v>
      </c>
    </row>
    <row r="7" spans="1:7" ht="15.75" x14ac:dyDescent="0.25">
      <c r="A7" s="130"/>
      <c r="B7" s="15" t="s">
        <v>101</v>
      </c>
      <c r="C7" s="41">
        <v>120</v>
      </c>
      <c r="D7" s="15">
        <v>123</v>
      </c>
      <c r="E7" s="13">
        <f t="shared" si="0"/>
        <v>0.27092511013215859</v>
      </c>
    </row>
    <row r="8" spans="1:7" ht="15.75" x14ac:dyDescent="0.25">
      <c r="A8" s="130" t="s">
        <v>18</v>
      </c>
      <c r="B8" s="11" t="s">
        <v>5</v>
      </c>
      <c r="C8" s="40">
        <v>48</v>
      </c>
      <c r="D8" s="42">
        <v>50</v>
      </c>
      <c r="E8" s="14">
        <f t="shared" si="0"/>
        <v>0.11013215859030837</v>
      </c>
    </row>
    <row r="9" spans="1:7" ht="15.75" x14ac:dyDescent="0.25">
      <c r="A9" s="130"/>
      <c r="B9" s="11" t="s">
        <v>6</v>
      </c>
      <c r="C9" s="40">
        <v>0</v>
      </c>
      <c r="D9" s="42">
        <v>1</v>
      </c>
      <c r="E9" s="14">
        <f t="shared" si="0"/>
        <v>2.2026431718061676E-3</v>
      </c>
    </row>
    <row r="10" spans="1:7" ht="15.75" x14ac:dyDescent="0.25">
      <c r="A10" s="130"/>
      <c r="B10" s="11" t="s">
        <v>7</v>
      </c>
      <c r="C10" s="40">
        <v>0</v>
      </c>
      <c r="D10" s="11">
        <v>0</v>
      </c>
      <c r="E10" s="14">
        <f t="shared" si="0"/>
        <v>0</v>
      </c>
    </row>
    <row r="11" spans="1:7" ht="15.75" x14ac:dyDescent="0.25">
      <c r="A11" s="130"/>
      <c r="B11" s="11" t="s">
        <v>8</v>
      </c>
      <c r="C11" s="40">
        <v>36</v>
      </c>
      <c r="D11" s="42">
        <v>36</v>
      </c>
      <c r="E11" s="14">
        <f t="shared" si="0"/>
        <v>7.9295154185022032E-2</v>
      </c>
    </row>
    <row r="12" spans="1:7" ht="15.75" x14ac:dyDescent="0.25">
      <c r="A12" s="130"/>
      <c r="B12" s="11" t="s">
        <v>23</v>
      </c>
      <c r="C12" s="40">
        <v>96</v>
      </c>
      <c r="D12" s="42">
        <v>99</v>
      </c>
      <c r="E12" s="14">
        <f t="shared" si="0"/>
        <v>0.21806167400881057</v>
      </c>
    </row>
    <row r="13" spans="1:7" ht="15.75" x14ac:dyDescent="0.25">
      <c r="A13" s="130"/>
      <c r="B13" s="11" t="s">
        <v>10</v>
      </c>
      <c r="C13" s="40">
        <v>48</v>
      </c>
      <c r="D13" s="42">
        <v>9</v>
      </c>
      <c r="E13" s="14">
        <f t="shared" si="0"/>
        <v>1.9823788546255508E-2</v>
      </c>
    </row>
    <row r="14" spans="1:7" ht="15.75" x14ac:dyDescent="0.25">
      <c r="A14" s="130"/>
      <c r="B14" s="11" t="s">
        <v>11</v>
      </c>
      <c r="C14" s="40">
        <v>12</v>
      </c>
      <c r="D14" s="42">
        <v>12</v>
      </c>
      <c r="E14" s="14">
        <f t="shared" si="0"/>
        <v>2.643171806167401E-2</v>
      </c>
    </row>
    <row r="15" spans="1:7" ht="15.75" x14ac:dyDescent="0.25">
      <c r="A15" s="130"/>
      <c r="B15" s="15" t="s">
        <v>101</v>
      </c>
      <c r="C15" s="41">
        <v>240</v>
      </c>
      <c r="D15" s="43">
        <v>207</v>
      </c>
      <c r="E15" s="13">
        <f t="shared" si="0"/>
        <v>0.45594713656387664</v>
      </c>
    </row>
    <row r="16" spans="1:7" ht="15.75" x14ac:dyDescent="0.25">
      <c r="A16" s="130" t="s">
        <v>19</v>
      </c>
      <c r="B16" s="11" t="s">
        <v>13</v>
      </c>
      <c r="C16" s="40">
        <v>64</v>
      </c>
      <c r="D16" s="42">
        <v>63</v>
      </c>
      <c r="E16" s="14">
        <f t="shared" si="0"/>
        <v>0.13876651982378854</v>
      </c>
    </row>
    <row r="17" spans="1:5" ht="15.75" x14ac:dyDescent="0.25">
      <c r="A17" s="130"/>
      <c r="B17" s="11" t="s">
        <v>14</v>
      </c>
      <c r="C17" s="40">
        <v>64</v>
      </c>
      <c r="D17" s="42">
        <v>61</v>
      </c>
      <c r="E17" s="14">
        <f t="shared" si="0"/>
        <v>0.1343612334801762</v>
      </c>
    </row>
    <row r="18" spans="1:5" ht="15.75" x14ac:dyDescent="0.25">
      <c r="A18" s="130"/>
      <c r="B18" s="15" t="s">
        <v>101</v>
      </c>
      <c r="C18" s="41">
        <v>128</v>
      </c>
      <c r="D18" s="43">
        <v>124</v>
      </c>
      <c r="E18" s="13">
        <f t="shared" si="0"/>
        <v>0.27312775330396477</v>
      </c>
    </row>
    <row r="19" spans="1:5" ht="15.75" x14ac:dyDescent="0.25">
      <c r="A19" s="15"/>
      <c r="B19" s="15" t="s">
        <v>102</v>
      </c>
      <c r="C19" s="41">
        <v>488</v>
      </c>
      <c r="D19" s="18">
        <f>D7+D15+D18</f>
        <v>454</v>
      </c>
      <c r="E19" s="13">
        <f t="shared" si="0"/>
        <v>1</v>
      </c>
    </row>
    <row r="20" spans="1:5" ht="15.75" x14ac:dyDescent="0.25">
      <c r="A20" s="17"/>
      <c r="B20" s="8"/>
      <c r="C20" s="8"/>
      <c r="D20" s="8"/>
      <c r="E20" s="8"/>
    </row>
    <row r="21" spans="1:5" ht="15.75" x14ac:dyDescent="0.25">
      <c r="A21" s="112" t="s">
        <v>260</v>
      </c>
      <c r="B21" s="8"/>
      <c r="C21" s="8"/>
      <c r="D21" s="8"/>
      <c r="E21" s="8"/>
    </row>
    <row r="22" spans="1:5" ht="15.75" x14ac:dyDescent="0.25">
      <c r="A22" s="17"/>
      <c r="B22" s="8"/>
      <c r="C22" s="8"/>
      <c r="D22" s="8"/>
      <c r="E22" s="8"/>
    </row>
    <row r="30" spans="1:5" ht="15.75" x14ac:dyDescent="0.25">
      <c r="C30" s="6"/>
    </row>
  </sheetData>
  <mergeCells count="4">
    <mergeCell ref="A4:A7"/>
    <mergeCell ref="A8:A15"/>
    <mergeCell ref="A16:A18"/>
    <mergeCell ref="A1:E1"/>
  </mergeCells>
  <hyperlinks>
    <hyperlink ref="A21" location="Contents!A1" display="Contents Page" xr:uid="{8D5E2CE7-1FDD-4274-AC72-12D09D49885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3867C-672A-4860-8E3B-D449A51FD420}">
  <sheetPr>
    <tabColor rgb="FF0070C0"/>
  </sheetPr>
  <dimension ref="A1:G20"/>
  <sheetViews>
    <sheetView topLeftCell="B1" zoomScaleNormal="100" workbookViewId="0">
      <selection activeCell="E30" sqref="E30"/>
    </sheetView>
  </sheetViews>
  <sheetFormatPr defaultColWidth="8.7109375" defaultRowHeight="15" x14ac:dyDescent="0.2"/>
  <cols>
    <col min="1" max="1" width="20" style="8" customWidth="1"/>
    <col min="2" max="2" width="27.140625" style="8" bestFit="1" customWidth="1"/>
    <col min="3" max="3" width="11.5703125" style="8" customWidth="1"/>
    <col min="4" max="6" width="9.42578125" style="8" customWidth="1"/>
    <col min="7" max="7" width="11.5703125" style="8" customWidth="1"/>
    <col min="8" max="16384" width="8.7109375" style="8"/>
  </cols>
  <sheetData>
    <row r="1" spans="1:7" ht="15.75" customHeight="1" x14ac:dyDescent="0.25">
      <c r="A1" s="135" t="s">
        <v>144</v>
      </c>
      <c r="B1" s="135"/>
      <c r="C1" s="135"/>
      <c r="D1" s="135"/>
      <c r="E1" s="135"/>
      <c r="F1" s="135"/>
      <c r="G1" s="135"/>
    </row>
    <row r="2" spans="1:7" ht="15.75" x14ac:dyDescent="0.2">
      <c r="A2" s="34"/>
      <c r="B2" s="34"/>
      <c r="C2" s="134"/>
      <c r="D2" s="134"/>
      <c r="E2" s="134"/>
      <c r="F2" s="134"/>
      <c r="G2" s="35"/>
    </row>
    <row r="3" spans="1:7" s="10" customFormat="1" ht="30.75" customHeight="1" x14ac:dyDescent="0.2">
      <c r="A3" s="75" t="s">
        <v>20</v>
      </c>
      <c r="B3" s="75" t="s">
        <v>3</v>
      </c>
      <c r="C3" s="76" t="s">
        <v>22</v>
      </c>
      <c r="D3" s="76" t="s">
        <v>106</v>
      </c>
      <c r="E3" s="76" t="s">
        <v>21</v>
      </c>
      <c r="F3" s="76" t="s">
        <v>107</v>
      </c>
      <c r="G3" s="76" t="s">
        <v>102</v>
      </c>
    </row>
    <row r="4" spans="1:7" ht="15.75" x14ac:dyDescent="0.25">
      <c r="A4" s="15" t="s">
        <v>17</v>
      </c>
      <c r="B4" s="11" t="s">
        <v>0</v>
      </c>
      <c r="C4" s="11">
        <v>0</v>
      </c>
      <c r="D4" s="14">
        <f>C4/$G$18</f>
        <v>0</v>
      </c>
      <c r="E4" s="11">
        <v>7</v>
      </c>
      <c r="F4" s="14">
        <f>E4/$G$18</f>
        <v>1.5418502202643172E-2</v>
      </c>
      <c r="G4" s="11">
        <v>7</v>
      </c>
    </row>
    <row r="5" spans="1:7" ht="15.75" x14ac:dyDescent="0.25">
      <c r="A5" s="15"/>
      <c r="B5" s="11" t="s">
        <v>1</v>
      </c>
      <c r="C5" s="11">
        <v>0</v>
      </c>
      <c r="D5" s="14">
        <f t="shared" ref="D5:D18" si="0">C5/$G$18</f>
        <v>0</v>
      </c>
      <c r="E5" s="11">
        <v>38</v>
      </c>
      <c r="F5" s="14">
        <f t="shared" ref="F5:F18" si="1">E5/$G$18</f>
        <v>8.3700440528634359E-2</v>
      </c>
      <c r="G5" s="11">
        <v>38</v>
      </c>
    </row>
    <row r="6" spans="1:7" ht="15.75" x14ac:dyDescent="0.25">
      <c r="A6" s="15"/>
      <c r="B6" s="11" t="s">
        <v>2</v>
      </c>
      <c r="C6" s="11">
        <v>0</v>
      </c>
      <c r="D6" s="14">
        <f t="shared" si="0"/>
        <v>0</v>
      </c>
      <c r="E6" s="11">
        <v>78</v>
      </c>
      <c r="F6" s="14">
        <f t="shared" si="1"/>
        <v>0.17180616740088106</v>
      </c>
      <c r="G6" s="11">
        <v>78</v>
      </c>
    </row>
    <row r="7" spans="1:7" ht="15.75" x14ac:dyDescent="0.25">
      <c r="A7" s="15"/>
      <c r="B7" s="15" t="s">
        <v>105</v>
      </c>
      <c r="C7" s="15">
        <v>0</v>
      </c>
      <c r="D7" s="14">
        <f t="shared" si="0"/>
        <v>0</v>
      </c>
      <c r="E7" s="15">
        <v>123</v>
      </c>
      <c r="F7" s="14">
        <f t="shared" si="1"/>
        <v>0.27092511013215859</v>
      </c>
      <c r="G7" s="15">
        <v>123</v>
      </c>
    </row>
    <row r="8" spans="1:7" ht="15" customHeight="1" x14ac:dyDescent="0.25">
      <c r="A8" s="15" t="s">
        <v>18</v>
      </c>
      <c r="B8" s="11" t="s">
        <v>5</v>
      </c>
      <c r="C8" s="11">
        <v>2</v>
      </c>
      <c r="D8" s="14">
        <f t="shared" si="0"/>
        <v>4.4052863436123352E-3</v>
      </c>
      <c r="E8" s="11">
        <v>48</v>
      </c>
      <c r="F8" s="14">
        <f t="shared" si="1"/>
        <v>0.10572687224669604</v>
      </c>
      <c r="G8" s="11">
        <v>50</v>
      </c>
    </row>
    <row r="9" spans="1:7" ht="15.75" x14ac:dyDescent="0.25">
      <c r="A9" s="15"/>
      <c r="B9" s="11" t="s">
        <v>6</v>
      </c>
      <c r="C9" s="11">
        <v>0</v>
      </c>
      <c r="D9" s="14">
        <f t="shared" si="0"/>
        <v>0</v>
      </c>
      <c r="E9" s="11">
        <v>1</v>
      </c>
      <c r="F9" s="14">
        <f t="shared" si="1"/>
        <v>2.2026431718061676E-3</v>
      </c>
      <c r="G9" s="11">
        <v>1</v>
      </c>
    </row>
    <row r="10" spans="1:7" ht="15.75" x14ac:dyDescent="0.25">
      <c r="A10" s="15"/>
      <c r="B10" s="11" t="s">
        <v>8</v>
      </c>
      <c r="C10" s="11">
        <v>1</v>
      </c>
      <c r="D10" s="14">
        <f t="shared" si="0"/>
        <v>2.2026431718061676E-3</v>
      </c>
      <c r="E10" s="11">
        <v>35</v>
      </c>
      <c r="F10" s="14">
        <f t="shared" si="1"/>
        <v>7.7092511013215861E-2</v>
      </c>
      <c r="G10" s="11">
        <v>36</v>
      </c>
    </row>
    <row r="11" spans="1:7" ht="15.75" x14ac:dyDescent="0.25">
      <c r="A11" s="15"/>
      <c r="B11" s="11" t="s">
        <v>23</v>
      </c>
      <c r="C11" s="11">
        <v>6</v>
      </c>
      <c r="D11" s="14">
        <f t="shared" si="0"/>
        <v>1.3215859030837005E-2</v>
      </c>
      <c r="E11" s="11">
        <v>93</v>
      </c>
      <c r="F11" s="14">
        <f t="shared" si="1"/>
        <v>0.20484581497797358</v>
      </c>
      <c r="G11" s="11">
        <v>99</v>
      </c>
    </row>
    <row r="12" spans="1:7" ht="15.75" x14ac:dyDescent="0.25">
      <c r="A12" s="15"/>
      <c r="B12" s="11" t="s">
        <v>10</v>
      </c>
      <c r="C12" s="11">
        <v>0</v>
      </c>
      <c r="D12" s="14">
        <f t="shared" si="0"/>
        <v>0</v>
      </c>
      <c r="E12" s="11">
        <v>9</v>
      </c>
      <c r="F12" s="14">
        <f t="shared" si="1"/>
        <v>1.9823788546255508E-2</v>
      </c>
      <c r="G12" s="11">
        <v>9</v>
      </c>
    </row>
    <row r="13" spans="1:7" ht="15.75" x14ac:dyDescent="0.25">
      <c r="A13" s="15"/>
      <c r="B13" s="11" t="s">
        <v>11</v>
      </c>
      <c r="C13" s="11">
        <v>0</v>
      </c>
      <c r="D13" s="14">
        <f t="shared" si="0"/>
        <v>0</v>
      </c>
      <c r="E13" s="11">
        <v>12</v>
      </c>
      <c r="F13" s="14">
        <f t="shared" si="1"/>
        <v>2.643171806167401E-2</v>
      </c>
      <c r="G13" s="11">
        <v>12</v>
      </c>
    </row>
    <row r="14" spans="1:7" ht="15.75" x14ac:dyDescent="0.25">
      <c r="A14" s="15"/>
      <c r="B14" s="15" t="s">
        <v>105</v>
      </c>
      <c r="C14" s="15">
        <v>9</v>
      </c>
      <c r="D14" s="14">
        <f t="shared" si="0"/>
        <v>1.9823788546255508E-2</v>
      </c>
      <c r="E14" s="15">
        <v>198</v>
      </c>
      <c r="F14" s="14">
        <f t="shared" si="1"/>
        <v>0.43612334801762115</v>
      </c>
      <c r="G14" s="15">
        <v>207</v>
      </c>
    </row>
    <row r="15" spans="1:7" x14ac:dyDescent="0.2">
      <c r="A15" s="130" t="s">
        <v>19</v>
      </c>
      <c r="B15" s="11" t="s">
        <v>13</v>
      </c>
      <c r="C15" s="11">
        <v>2</v>
      </c>
      <c r="D15" s="14">
        <f t="shared" si="0"/>
        <v>4.4052863436123352E-3</v>
      </c>
      <c r="E15" s="11">
        <v>61</v>
      </c>
      <c r="F15" s="14">
        <f t="shared" si="1"/>
        <v>0.1343612334801762</v>
      </c>
      <c r="G15" s="11">
        <v>63</v>
      </c>
    </row>
    <row r="16" spans="1:7" x14ac:dyDescent="0.2">
      <c r="A16" s="130"/>
      <c r="B16" s="11" t="s">
        <v>14</v>
      </c>
      <c r="C16" s="11">
        <v>0</v>
      </c>
      <c r="D16" s="14">
        <f t="shared" si="0"/>
        <v>0</v>
      </c>
      <c r="E16" s="11">
        <v>61</v>
      </c>
      <c r="F16" s="14">
        <f t="shared" si="1"/>
        <v>0.1343612334801762</v>
      </c>
      <c r="G16" s="11">
        <v>61</v>
      </c>
    </row>
    <row r="17" spans="1:7" ht="15.75" x14ac:dyDescent="0.25">
      <c r="A17" s="130"/>
      <c r="B17" s="15" t="s">
        <v>105</v>
      </c>
      <c r="C17" s="15">
        <v>2</v>
      </c>
      <c r="D17" s="14">
        <f t="shared" si="0"/>
        <v>4.4052863436123352E-3</v>
      </c>
      <c r="E17" s="15">
        <v>122</v>
      </c>
      <c r="F17" s="14">
        <f t="shared" si="1"/>
        <v>0.2687224669603524</v>
      </c>
      <c r="G17" s="15">
        <v>124</v>
      </c>
    </row>
    <row r="18" spans="1:7" ht="15.75" x14ac:dyDescent="0.25">
      <c r="A18" s="11"/>
      <c r="B18" s="15" t="s">
        <v>24</v>
      </c>
      <c r="C18" s="118">
        <f>C17+C14+C7</f>
        <v>11</v>
      </c>
      <c r="D18" s="13">
        <f t="shared" si="0"/>
        <v>2.4229074889867842E-2</v>
      </c>
      <c r="E18" s="118">
        <f t="shared" ref="E18:G18" si="2">E17+E14+E7</f>
        <v>443</v>
      </c>
      <c r="F18" s="13">
        <f t="shared" si="1"/>
        <v>0.97577092511013219</v>
      </c>
      <c r="G18" s="118">
        <f t="shared" si="2"/>
        <v>454</v>
      </c>
    </row>
    <row r="20" spans="1:7" ht="15.75" x14ac:dyDescent="0.25">
      <c r="A20" s="112" t="s">
        <v>260</v>
      </c>
      <c r="B20" s="112" t="s">
        <v>260</v>
      </c>
    </row>
  </sheetData>
  <mergeCells count="4">
    <mergeCell ref="C2:D2"/>
    <mergeCell ref="E2:F2"/>
    <mergeCell ref="A15:A17"/>
    <mergeCell ref="A1:G1"/>
  </mergeCells>
  <hyperlinks>
    <hyperlink ref="A20" location="Contents!A1" display="Contents Page" xr:uid="{7ADDA646-F780-4F0A-B402-91A88FFC4FD4}"/>
    <hyperlink ref="B20" location="Contents!A1" display="Contents Page" xr:uid="{FA15D523-8B6B-4C65-BBBF-59A08B3E3E2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85786-56A7-4397-A62E-FA2F13F19547}">
  <sheetPr>
    <tabColor rgb="FF0070C0"/>
  </sheetPr>
  <dimension ref="A1:D16"/>
  <sheetViews>
    <sheetView zoomScaleNormal="100" workbookViewId="0">
      <selection activeCell="D21" sqref="D21"/>
    </sheetView>
  </sheetViews>
  <sheetFormatPr defaultRowHeight="15" x14ac:dyDescent="0.2"/>
  <cols>
    <col min="1" max="1" width="14.85546875" style="8" customWidth="1"/>
    <col min="2" max="2" width="16.85546875" style="8" bestFit="1" customWidth="1"/>
    <col min="3" max="3" width="15.5703125" style="8" bestFit="1" customWidth="1"/>
    <col min="4" max="4" width="44.7109375" style="10" customWidth="1"/>
    <col min="5" max="16384" width="9.140625" style="8"/>
  </cols>
  <sheetData>
    <row r="1" spans="1:4" ht="15.75" x14ac:dyDescent="0.25">
      <c r="A1" s="133" t="s">
        <v>269</v>
      </c>
      <c r="B1" s="133"/>
      <c r="C1" s="133"/>
      <c r="D1" s="133"/>
    </row>
    <row r="2" spans="1:4" ht="15.75" x14ac:dyDescent="0.25">
      <c r="A2" s="7"/>
      <c r="B2" s="7"/>
      <c r="C2" s="7"/>
      <c r="D2" s="7"/>
    </row>
    <row r="3" spans="1:4" s="17" customFormat="1" ht="15.75" x14ac:dyDescent="0.25">
      <c r="A3" s="27" t="s">
        <v>20</v>
      </c>
      <c r="B3" s="27" t="s">
        <v>3</v>
      </c>
      <c r="C3" s="27" t="s">
        <v>108</v>
      </c>
      <c r="D3" s="77" t="s">
        <v>109</v>
      </c>
    </row>
    <row r="4" spans="1:4" x14ac:dyDescent="0.2">
      <c r="A4" s="131" t="s">
        <v>18</v>
      </c>
      <c r="B4" s="136" t="s">
        <v>5</v>
      </c>
      <c r="C4" s="11" t="s">
        <v>110</v>
      </c>
      <c r="D4" s="45" t="s">
        <v>111</v>
      </c>
    </row>
    <row r="5" spans="1:4" ht="30" x14ac:dyDescent="0.2">
      <c r="A5" s="131"/>
      <c r="B5" s="136"/>
      <c r="C5" s="11" t="s">
        <v>112</v>
      </c>
      <c r="D5" s="45" t="s">
        <v>113</v>
      </c>
    </row>
    <row r="6" spans="1:4" ht="30" x14ac:dyDescent="0.2">
      <c r="A6" s="131"/>
      <c r="B6" s="44" t="s">
        <v>8</v>
      </c>
      <c r="C6" s="11" t="s">
        <v>114</v>
      </c>
      <c r="D6" s="45" t="s">
        <v>115</v>
      </c>
    </row>
    <row r="7" spans="1:4" x14ac:dyDescent="0.2">
      <c r="A7" s="131"/>
      <c r="B7" s="136" t="s">
        <v>23</v>
      </c>
      <c r="C7" s="11" t="s">
        <v>116</v>
      </c>
      <c r="D7" s="45" t="s">
        <v>117</v>
      </c>
    </row>
    <row r="8" spans="1:4" x14ac:dyDescent="0.2">
      <c r="A8" s="131"/>
      <c r="B8" s="136"/>
      <c r="C8" s="11" t="s">
        <v>118</v>
      </c>
      <c r="D8" s="45" t="s">
        <v>119</v>
      </c>
    </row>
    <row r="9" spans="1:4" x14ac:dyDescent="0.2">
      <c r="A9" s="131"/>
      <c r="B9" s="136"/>
      <c r="C9" s="11" t="s">
        <v>120</v>
      </c>
      <c r="D9" s="45" t="s">
        <v>119</v>
      </c>
    </row>
    <row r="10" spans="1:4" x14ac:dyDescent="0.2">
      <c r="A10" s="131"/>
      <c r="B10" s="136"/>
      <c r="C10" s="11" t="s">
        <v>121</v>
      </c>
      <c r="D10" s="45" t="s">
        <v>119</v>
      </c>
    </row>
    <row r="11" spans="1:4" x14ac:dyDescent="0.2">
      <c r="A11" s="131"/>
      <c r="B11" s="136"/>
      <c r="C11" s="11" t="s">
        <v>122</v>
      </c>
      <c r="D11" s="45" t="s">
        <v>123</v>
      </c>
    </row>
    <row r="12" spans="1:4" x14ac:dyDescent="0.2">
      <c r="A12" s="131"/>
      <c r="B12" s="136"/>
      <c r="C12" s="11" t="s">
        <v>124</v>
      </c>
      <c r="D12" s="45" t="s">
        <v>125</v>
      </c>
    </row>
    <row r="13" spans="1:4" x14ac:dyDescent="0.2">
      <c r="A13" s="137" t="s">
        <v>19</v>
      </c>
      <c r="B13" s="138" t="s">
        <v>13</v>
      </c>
      <c r="C13" s="11" t="s">
        <v>126</v>
      </c>
      <c r="D13" s="45" t="s">
        <v>111</v>
      </c>
    </row>
    <row r="14" spans="1:4" x14ac:dyDescent="0.2">
      <c r="A14" s="137"/>
      <c r="B14" s="138"/>
      <c r="C14" s="11" t="s">
        <v>127</v>
      </c>
      <c r="D14" s="45" t="s">
        <v>128</v>
      </c>
    </row>
    <row r="16" spans="1:4" ht="15.75" x14ac:dyDescent="0.25">
      <c r="A16" s="112" t="s">
        <v>260</v>
      </c>
    </row>
  </sheetData>
  <mergeCells count="6">
    <mergeCell ref="A4:A12"/>
    <mergeCell ref="B4:B5"/>
    <mergeCell ref="B7:B12"/>
    <mergeCell ref="A13:A14"/>
    <mergeCell ref="B13:B14"/>
    <mergeCell ref="A1:D1"/>
  </mergeCells>
  <hyperlinks>
    <hyperlink ref="A16" location="Contents!A1" display="Contents Page" xr:uid="{AAF707CD-AB01-42A0-A2CD-54A7417CD54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BEF0E-D3B0-42CC-9892-A5498CF0A932}">
  <sheetPr>
    <tabColor rgb="FF0070C0"/>
  </sheetPr>
  <dimension ref="A1:G9"/>
  <sheetViews>
    <sheetView zoomScaleNormal="100" workbookViewId="0">
      <selection activeCell="E19" sqref="E19"/>
    </sheetView>
  </sheetViews>
  <sheetFormatPr defaultColWidth="10.85546875" defaultRowHeight="15" x14ac:dyDescent="0.2"/>
  <cols>
    <col min="1" max="1" width="10.85546875" style="8"/>
    <col min="2" max="3" width="13.42578125" style="8" bestFit="1" customWidth="1"/>
    <col min="4" max="4" width="15.140625" style="8" bestFit="1" customWidth="1"/>
    <col min="5" max="5" width="10.7109375" style="8" bestFit="1" customWidth="1"/>
    <col min="6" max="6" width="14" style="8" bestFit="1" customWidth="1"/>
    <col min="7" max="16384" width="10.85546875" style="8"/>
  </cols>
  <sheetData>
    <row r="1" spans="1:7" ht="15.75" x14ac:dyDescent="0.2">
      <c r="A1" s="132" t="s">
        <v>270</v>
      </c>
      <c r="B1" s="132"/>
      <c r="C1" s="132"/>
      <c r="D1" s="132"/>
      <c r="E1" s="132"/>
      <c r="F1" s="132"/>
    </row>
    <row r="3" spans="1:7" ht="15.75" x14ac:dyDescent="0.2">
      <c r="A3" s="93"/>
      <c r="B3" s="121" t="s">
        <v>102</v>
      </c>
      <c r="C3" s="121" t="s">
        <v>132</v>
      </c>
      <c r="D3" s="121" t="s">
        <v>133</v>
      </c>
      <c r="E3" s="121" t="s">
        <v>65</v>
      </c>
      <c r="F3" s="9" t="s">
        <v>66</v>
      </c>
      <c r="G3" s="8" t="s">
        <v>138</v>
      </c>
    </row>
    <row r="4" spans="1:7" ht="15.75" x14ac:dyDescent="0.2">
      <c r="A4" s="166" t="s">
        <v>129</v>
      </c>
      <c r="B4" s="46">
        <v>489</v>
      </c>
      <c r="C4" s="46">
        <v>473</v>
      </c>
      <c r="D4" s="46">
        <v>16</v>
      </c>
      <c r="E4" s="47">
        <v>1136</v>
      </c>
      <c r="F4" s="46">
        <v>549</v>
      </c>
    </row>
    <row r="5" spans="1:7" ht="15.75" x14ac:dyDescent="0.2">
      <c r="A5" s="166" t="s">
        <v>130</v>
      </c>
      <c r="B5" s="46">
        <v>470</v>
      </c>
      <c r="C5" s="46">
        <v>460</v>
      </c>
      <c r="D5" s="46">
        <v>10</v>
      </c>
      <c r="E5" s="47">
        <v>1048</v>
      </c>
      <c r="F5" s="46">
        <v>480</v>
      </c>
    </row>
    <row r="6" spans="1:7" ht="15.75" x14ac:dyDescent="0.2">
      <c r="A6" s="166" t="s">
        <v>131</v>
      </c>
      <c r="B6" s="46">
        <v>474</v>
      </c>
      <c r="C6" s="46">
        <v>464</v>
      </c>
      <c r="D6" s="46">
        <v>10</v>
      </c>
      <c r="E6" s="46">
        <v>1003</v>
      </c>
      <c r="F6" s="46">
        <v>464</v>
      </c>
    </row>
    <row r="7" spans="1:7" ht="15.75" x14ac:dyDescent="0.2">
      <c r="A7" s="167" t="s">
        <v>93</v>
      </c>
      <c r="B7" s="46">
        <v>454</v>
      </c>
      <c r="C7" s="46">
        <v>443</v>
      </c>
      <c r="D7" s="46">
        <v>11</v>
      </c>
      <c r="E7" s="46">
        <v>980</v>
      </c>
      <c r="F7" s="46">
        <v>456</v>
      </c>
    </row>
    <row r="9" spans="1:7" x14ac:dyDescent="0.2">
      <c r="A9" s="119" t="s">
        <v>260</v>
      </c>
    </row>
  </sheetData>
  <mergeCells count="1">
    <mergeCell ref="A1:F1"/>
  </mergeCells>
  <hyperlinks>
    <hyperlink ref="A9" location="Contents!A1" display="Contents Page" xr:uid="{86BAF7D0-66F5-472B-AF28-BEF974C7CD0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7DD5C-E93C-4004-8F7B-1EB7F47CED60}">
  <sheetPr>
    <tabColor rgb="FF0070C0"/>
  </sheetPr>
  <dimension ref="A1:E25"/>
  <sheetViews>
    <sheetView zoomScaleNormal="100" workbookViewId="0">
      <selection activeCell="H11" sqref="H11"/>
    </sheetView>
  </sheetViews>
  <sheetFormatPr defaultColWidth="8.7109375" defaultRowHeight="15" x14ac:dyDescent="0.2"/>
  <cols>
    <col min="1" max="1" width="41" style="8" customWidth="1"/>
    <col min="2" max="2" width="15.140625" style="8" customWidth="1"/>
    <col min="3" max="3" width="11.5703125" style="8" customWidth="1"/>
    <col min="4" max="4" width="9.5703125" style="8" customWidth="1"/>
    <col min="5" max="16384" width="8.7109375" style="8"/>
  </cols>
  <sheetData>
    <row r="1" spans="1:5" ht="15.75" x14ac:dyDescent="0.2">
      <c r="A1" s="132" t="s">
        <v>145</v>
      </c>
      <c r="B1" s="132"/>
      <c r="C1" s="132"/>
      <c r="D1" s="132"/>
      <c r="E1" s="132"/>
    </row>
    <row r="2" spans="1:5" ht="15.75" x14ac:dyDescent="0.2">
      <c r="A2" s="139"/>
      <c r="B2" s="139"/>
      <c r="C2" s="139"/>
      <c r="D2" s="139"/>
      <c r="E2" s="139"/>
    </row>
    <row r="3" spans="1:5" ht="15.75" x14ac:dyDescent="0.25">
      <c r="A3" s="78" t="s">
        <v>25</v>
      </c>
      <c r="B3" s="79" t="s">
        <v>17</v>
      </c>
      <c r="C3" s="79" t="s">
        <v>18</v>
      </c>
      <c r="D3" s="79" t="s">
        <v>19</v>
      </c>
      <c r="E3" s="80" t="s">
        <v>24</v>
      </c>
    </row>
    <row r="4" spans="1:5" x14ac:dyDescent="0.2">
      <c r="A4" s="48" t="s">
        <v>32</v>
      </c>
      <c r="B4" s="40">
        <v>0</v>
      </c>
      <c r="C4" s="40">
        <v>3</v>
      </c>
      <c r="D4" s="40">
        <v>0</v>
      </c>
      <c r="E4" s="49">
        <v>3</v>
      </c>
    </row>
    <row r="5" spans="1:5" x14ac:dyDescent="0.2">
      <c r="A5" s="48" t="s">
        <v>30</v>
      </c>
      <c r="B5" s="40">
        <v>0</v>
      </c>
      <c r="C5" s="40">
        <v>1</v>
      </c>
      <c r="D5" s="40">
        <v>0</v>
      </c>
      <c r="E5" s="49">
        <v>1</v>
      </c>
    </row>
    <row r="6" spans="1:5" x14ac:dyDescent="0.2">
      <c r="A6" s="48" t="s">
        <v>34</v>
      </c>
      <c r="B6" s="40">
        <v>0</v>
      </c>
      <c r="C6" s="40">
        <v>2</v>
      </c>
      <c r="D6" s="40">
        <v>0</v>
      </c>
      <c r="E6" s="50">
        <v>2</v>
      </c>
    </row>
    <row r="7" spans="1:5" x14ac:dyDescent="0.2">
      <c r="A7" s="48" t="s">
        <v>27</v>
      </c>
      <c r="B7" s="40">
        <v>10</v>
      </c>
      <c r="C7" s="40">
        <v>9</v>
      </c>
      <c r="D7" s="40">
        <v>3</v>
      </c>
      <c r="E7" s="49">
        <v>22</v>
      </c>
    </row>
    <row r="8" spans="1:5" x14ac:dyDescent="0.2">
      <c r="A8" s="48" t="s">
        <v>88</v>
      </c>
      <c r="B8" s="40">
        <v>0</v>
      </c>
      <c r="C8" s="40">
        <v>7</v>
      </c>
      <c r="D8" s="40">
        <v>0</v>
      </c>
      <c r="E8" s="49">
        <v>7</v>
      </c>
    </row>
    <row r="9" spans="1:5" x14ac:dyDescent="0.2">
      <c r="A9" s="48" t="s">
        <v>35</v>
      </c>
      <c r="B9" s="40">
        <v>0</v>
      </c>
      <c r="C9" s="40">
        <v>0</v>
      </c>
      <c r="D9" s="40">
        <v>0</v>
      </c>
      <c r="E9" s="49">
        <v>0</v>
      </c>
    </row>
    <row r="10" spans="1:5" x14ac:dyDescent="0.2">
      <c r="A10" s="48" t="s">
        <v>28</v>
      </c>
      <c r="B10" s="40">
        <v>0</v>
      </c>
      <c r="C10" s="40">
        <v>3</v>
      </c>
      <c r="D10" s="40">
        <v>0</v>
      </c>
      <c r="E10" s="49">
        <v>3</v>
      </c>
    </row>
    <row r="11" spans="1:5" x14ac:dyDescent="0.2">
      <c r="A11" s="48" t="s">
        <v>89</v>
      </c>
      <c r="B11" s="40">
        <v>0</v>
      </c>
      <c r="C11" s="40">
        <v>6</v>
      </c>
      <c r="D11" s="40">
        <v>0</v>
      </c>
      <c r="E11" s="49">
        <v>6</v>
      </c>
    </row>
    <row r="12" spans="1:5" x14ac:dyDescent="0.2">
      <c r="A12" s="48" t="s">
        <v>33</v>
      </c>
      <c r="B12" s="40">
        <v>0</v>
      </c>
      <c r="C12" s="40">
        <v>0</v>
      </c>
      <c r="D12" s="40">
        <v>0</v>
      </c>
      <c r="E12" s="49">
        <v>0</v>
      </c>
    </row>
    <row r="13" spans="1:5" x14ac:dyDescent="0.2">
      <c r="A13" s="48" t="s">
        <v>91</v>
      </c>
      <c r="B13" s="40">
        <v>0</v>
      </c>
      <c r="C13" s="40">
        <v>1</v>
      </c>
      <c r="D13" s="40">
        <v>0</v>
      </c>
      <c r="E13" s="49">
        <v>1</v>
      </c>
    </row>
    <row r="14" spans="1:5" x14ac:dyDescent="0.2">
      <c r="A14" s="48" t="s">
        <v>26</v>
      </c>
      <c r="B14" s="40">
        <v>0</v>
      </c>
      <c r="C14" s="40">
        <v>1</v>
      </c>
      <c r="D14" s="40">
        <v>0</v>
      </c>
      <c r="E14" s="49">
        <v>1</v>
      </c>
    </row>
    <row r="15" spans="1:5" x14ac:dyDescent="0.2">
      <c r="A15" s="48" t="s">
        <v>31</v>
      </c>
      <c r="B15" s="40">
        <v>0</v>
      </c>
      <c r="C15" s="40">
        <v>1</v>
      </c>
      <c r="D15" s="40">
        <v>0</v>
      </c>
      <c r="E15" s="49">
        <v>1</v>
      </c>
    </row>
    <row r="16" spans="1:5" x14ac:dyDescent="0.2">
      <c r="A16" s="48" t="s">
        <v>134</v>
      </c>
      <c r="B16" s="40">
        <v>0</v>
      </c>
      <c r="C16" s="40">
        <v>6</v>
      </c>
      <c r="D16" s="40">
        <v>0</v>
      </c>
      <c r="E16" s="49">
        <v>6</v>
      </c>
    </row>
    <row r="17" spans="1:5" x14ac:dyDescent="0.2">
      <c r="A17" s="48" t="s">
        <v>90</v>
      </c>
      <c r="B17" s="40">
        <v>0</v>
      </c>
      <c r="C17" s="40">
        <v>2</v>
      </c>
      <c r="D17" s="40">
        <v>0</v>
      </c>
      <c r="E17" s="49">
        <v>2</v>
      </c>
    </row>
    <row r="18" spans="1:5" x14ac:dyDescent="0.2">
      <c r="A18" s="48" t="s">
        <v>135</v>
      </c>
      <c r="B18" s="40">
        <v>0</v>
      </c>
      <c r="C18" s="40">
        <v>0</v>
      </c>
      <c r="D18" s="40">
        <v>0</v>
      </c>
      <c r="E18" s="49">
        <v>0</v>
      </c>
    </row>
    <row r="19" spans="1:5" x14ac:dyDescent="0.2">
      <c r="A19" s="48" t="s">
        <v>83</v>
      </c>
      <c r="B19" s="40">
        <v>0</v>
      </c>
      <c r="C19" s="40">
        <v>0</v>
      </c>
      <c r="D19" s="40">
        <v>0</v>
      </c>
      <c r="E19" s="49">
        <v>0</v>
      </c>
    </row>
    <row r="20" spans="1:5" x14ac:dyDescent="0.2">
      <c r="A20" s="48" t="s">
        <v>92</v>
      </c>
      <c r="B20" s="40">
        <v>0</v>
      </c>
      <c r="C20" s="40">
        <v>1</v>
      </c>
      <c r="D20" s="40">
        <v>0</v>
      </c>
      <c r="E20" s="49">
        <v>1</v>
      </c>
    </row>
    <row r="21" spans="1:5" x14ac:dyDescent="0.2">
      <c r="A21" s="48" t="s">
        <v>29</v>
      </c>
      <c r="B21" s="40">
        <v>0</v>
      </c>
      <c r="C21" s="40">
        <v>4</v>
      </c>
      <c r="D21" s="40">
        <v>0</v>
      </c>
      <c r="E21" s="49">
        <v>4</v>
      </c>
    </row>
    <row r="22" spans="1:5" x14ac:dyDescent="0.2">
      <c r="A22" s="48" t="s">
        <v>286</v>
      </c>
      <c r="B22" s="40">
        <v>0</v>
      </c>
      <c r="C22" s="40">
        <v>0</v>
      </c>
      <c r="D22" s="40">
        <v>0</v>
      </c>
      <c r="E22" s="49">
        <v>0</v>
      </c>
    </row>
    <row r="23" spans="1:5" x14ac:dyDescent="0.2">
      <c r="A23" s="51" t="s">
        <v>285</v>
      </c>
      <c r="B23" s="52">
        <v>1</v>
      </c>
      <c r="C23" s="52">
        <v>1</v>
      </c>
      <c r="D23" s="52">
        <v>0</v>
      </c>
      <c r="E23" s="53">
        <v>2</v>
      </c>
    </row>
    <row r="25" spans="1:5" x14ac:dyDescent="0.2">
      <c r="A25" s="119" t="s">
        <v>260</v>
      </c>
    </row>
  </sheetData>
  <mergeCells count="2">
    <mergeCell ref="A2:E2"/>
    <mergeCell ref="A1:E1"/>
  </mergeCells>
  <phoneticPr fontId="5" type="noConversion"/>
  <hyperlinks>
    <hyperlink ref="A25" location="Contents!A1" display="Contents Page" xr:uid="{F15E85D0-77AF-425E-A866-DB1724444760}"/>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BCBEA-A47F-4E87-9613-7F512A15F489}">
  <sheetPr>
    <tabColor rgb="FF0070C0"/>
  </sheetPr>
  <dimension ref="A1:E31"/>
  <sheetViews>
    <sheetView zoomScaleNormal="100" workbookViewId="0">
      <selection activeCell="F23" sqref="F23"/>
    </sheetView>
  </sheetViews>
  <sheetFormatPr defaultColWidth="8.7109375" defaultRowHeight="15" x14ac:dyDescent="0.2"/>
  <cols>
    <col min="1" max="1" width="32.5703125" style="22" bestFit="1" customWidth="1"/>
    <col min="2" max="2" width="16" style="22" bestFit="1" customWidth="1"/>
    <col min="3" max="3" width="15.85546875" style="22" bestFit="1" customWidth="1"/>
    <col min="4" max="4" width="24.85546875" style="22" bestFit="1" customWidth="1"/>
    <col min="5" max="5" width="10.42578125" style="22" customWidth="1"/>
    <col min="6" max="16384" width="8.7109375" style="22"/>
  </cols>
  <sheetData>
    <row r="1" spans="1:5" ht="15.75" x14ac:dyDescent="0.25">
      <c r="A1" s="133" t="s">
        <v>146</v>
      </c>
      <c r="B1" s="140"/>
      <c r="C1" s="140"/>
      <c r="D1" s="140"/>
      <c r="E1" s="140"/>
    </row>
    <row r="2" spans="1:5" ht="15.75" x14ac:dyDescent="0.25">
      <c r="A2" s="20"/>
      <c r="B2" s="68"/>
      <c r="C2" s="68"/>
      <c r="D2" s="68"/>
      <c r="E2" s="68"/>
    </row>
    <row r="3" spans="1:5" ht="15.75" x14ac:dyDescent="0.25">
      <c r="A3" s="78" t="s">
        <v>36</v>
      </c>
      <c r="B3" s="79" t="s">
        <v>17</v>
      </c>
      <c r="C3" s="79" t="s">
        <v>18</v>
      </c>
      <c r="D3" s="79" t="s">
        <v>19</v>
      </c>
      <c r="E3" s="81" t="s">
        <v>24</v>
      </c>
    </row>
    <row r="4" spans="1:5" x14ac:dyDescent="0.2">
      <c r="A4" s="54" t="s">
        <v>37</v>
      </c>
      <c r="B4" s="26">
        <v>1</v>
      </c>
      <c r="C4" s="26">
        <v>2</v>
      </c>
      <c r="D4" s="26">
        <v>0</v>
      </c>
      <c r="E4" s="55">
        <v>3</v>
      </c>
    </row>
    <row r="5" spans="1:5" x14ac:dyDescent="0.2">
      <c r="A5" s="54" t="s">
        <v>38</v>
      </c>
      <c r="B5" s="26">
        <v>2</v>
      </c>
      <c r="C5" s="26">
        <v>11</v>
      </c>
      <c r="D5" s="26">
        <v>0</v>
      </c>
      <c r="E5" s="55">
        <v>13</v>
      </c>
    </row>
    <row r="6" spans="1:5" x14ac:dyDescent="0.2">
      <c r="A6" s="54" t="s">
        <v>40</v>
      </c>
      <c r="B6" s="26">
        <v>0</v>
      </c>
      <c r="C6" s="26">
        <v>2</v>
      </c>
      <c r="D6" s="26">
        <v>0</v>
      </c>
      <c r="E6" s="55">
        <v>2</v>
      </c>
    </row>
    <row r="7" spans="1:5" x14ac:dyDescent="0.2">
      <c r="A7" s="54" t="s">
        <v>39</v>
      </c>
      <c r="B7" s="26">
        <v>0</v>
      </c>
      <c r="C7" s="26">
        <v>0</v>
      </c>
      <c r="D7" s="26">
        <v>1</v>
      </c>
      <c r="E7" s="55">
        <v>1</v>
      </c>
    </row>
    <row r="8" spans="1:5" x14ac:dyDescent="0.2">
      <c r="A8" s="54" t="s">
        <v>95</v>
      </c>
      <c r="B8" s="26">
        <v>2</v>
      </c>
      <c r="C8" s="26">
        <v>1</v>
      </c>
      <c r="D8" s="26">
        <v>1</v>
      </c>
      <c r="E8" s="55">
        <v>4</v>
      </c>
    </row>
    <row r="9" spans="1:5" x14ac:dyDescent="0.2">
      <c r="A9" s="54" t="s">
        <v>136</v>
      </c>
      <c r="B9" s="26">
        <v>0</v>
      </c>
      <c r="C9" s="26">
        <v>1</v>
      </c>
      <c r="D9" s="26">
        <v>1</v>
      </c>
      <c r="E9" s="55">
        <v>2</v>
      </c>
    </row>
    <row r="10" spans="1:5" x14ac:dyDescent="0.2">
      <c r="A10" s="54" t="s">
        <v>96</v>
      </c>
      <c r="B10" s="26">
        <v>0</v>
      </c>
      <c r="C10" s="26">
        <v>0</v>
      </c>
      <c r="D10" s="26">
        <v>3</v>
      </c>
      <c r="E10" s="55">
        <v>3</v>
      </c>
    </row>
    <row r="11" spans="1:5" ht="15.75" x14ac:dyDescent="0.25">
      <c r="A11" s="56" t="s">
        <v>24</v>
      </c>
      <c r="B11" s="57">
        <f>SUM(Table4[North-West])</f>
        <v>5</v>
      </c>
      <c r="C11" s="57">
        <f>SUM(Table4[South-East])</f>
        <v>17</v>
      </c>
      <c r="D11" s="57">
        <f>SUM(Table4[Tyrone-Fermanagh])</f>
        <v>6</v>
      </c>
      <c r="E11" s="58">
        <f>SUM(Table4[Total])</f>
        <v>28</v>
      </c>
    </row>
    <row r="13" spans="1:5" ht="15.75" x14ac:dyDescent="0.25">
      <c r="A13" s="112" t="s">
        <v>260</v>
      </c>
    </row>
    <row r="31" spans="3:3" x14ac:dyDescent="0.2">
      <c r="C31" s="8"/>
    </row>
  </sheetData>
  <mergeCells count="1">
    <mergeCell ref="A1:E1"/>
  </mergeCells>
  <hyperlinks>
    <hyperlink ref="A13" location="Contents!A1" display="Contents Page" xr:uid="{BD64E366-ABA7-453F-BAFF-9C8EF825E011}"/>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61534-A6A9-4A64-B5F1-A596886707A5}">
  <sheetPr>
    <tabColor rgb="FF0070C0"/>
  </sheetPr>
  <dimension ref="A1:R14"/>
  <sheetViews>
    <sheetView topLeftCell="B1" zoomScaleNormal="100" workbookViewId="0">
      <selection activeCell="D21" sqref="D21"/>
    </sheetView>
  </sheetViews>
  <sheetFormatPr defaultColWidth="8.7109375" defaultRowHeight="15.75" x14ac:dyDescent="0.25"/>
  <cols>
    <col min="1" max="1" width="11" style="22" hidden="1" customWidth="1"/>
    <col min="2" max="2" width="14.28515625" style="22" bestFit="1" customWidth="1"/>
    <col min="3" max="3" width="18.28515625" style="22" bestFit="1" customWidth="1"/>
    <col min="4" max="4" width="20.5703125" style="22" bestFit="1" customWidth="1"/>
    <col min="5" max="5" width="18.140625" style="22" bestFit="1" customWidth="1"/>
    <col min="6" max="6" width="20.42578125" style="22" bestFit="1" customWidth="1"/>
    <col min="7" max="7" width="27.140625" style="22" bestFit="1" customWidth="1"/>
    <col min="8" max="8" width="29.42578125" style="22" bestFit="1" customWidth="1"/>
    <col min="9" max="9" width="11.28515625" style="23" bestFit="1" customWidth="1"/>
    <col min="10" max="10" width="13.5703125" style="23" bestFit="1" customWidth="1"/>
    <col min="11" max="11" width="28.28515625" style="22" customWidth="1"/>
    <col min="12" max="16384" width="8.7109375" style="22"/>
  </cols>
  <sheetData>
    <row r="1" spans="1:18" x14ac:dyDescent="0.25">
      <c r="B1" s="140" t="s">
        <v>147</v>
      </c>
      <c r="C1" s="140"/>
      <c r="D1" s="140"/>
      <c r="E1" s="140"/>
      <c r="F1" s="140"/>
      <c r="G1" s="140"/>
      <c r="H1" s="140"/>
      <c r="I1" s="140"/>
      <c r="J1" s="140"/>
    </row>
    <row r="2" spans="1:18" x14ac:dyDescent="0.25">
      <c r="B2" s="82"/>
      <c r="C2" s="82"/>
      <c r="D2" s="82"/>
      <c r="E2" s="82"/>
      <c r="F2" s="82"/>
      <c r="G2" s="82"/>
      <c r="H2" s="82"/>
      <c r="I2" s="82"/>
      <c r="J2" s="82"/>
    </row>
    <row r="3" spans="1:18" x14ac:dyDescent="0.25">
      <c r="A3" s="22" t="s">
        <v>87</v>
      </c>
      <c r="B3" s="83" t="s">
        <v>41</v>
      </c>
      <c r="C3" s="84" t="s">
        <v>17</v>
      </c>
      <c r="D3" s="84" t="s">
        <v>287</v>
      </c>
      <c r="E3" s="84" t="s">
        <v>18</v>
      </c>
      <c r="F3" s="84" t="s">
        <v>288</v>
      </c>
      <c r="G3" s="84" t="s">
        <v>19</v>
      </c>
      <c r="H3" s="84" t="s">
        <v>289</v>
      </c>
      <c r="I3" s="84" t="s">
        <v>24</v>
      </c>
      <c r="J3" s="84" t="s">
        <v>290</v>
      </c>
    </row>
    <row r="4" spans="1:18" x14ac:dyDescent="0.25">
      <c r="A4" s="22">
        <v>0</v>
      </c>
      <c r="B4" s="85"/>
      <c r="C4" s="86" t="s">
        <v>137</v>
      </c>
      <c r="D4" s="86" t="s">
        <v>67</v>
      </c>
      <c r="E4" s="86" t="s">
        <v>137</v>
      </c>
      <c r="F4" s="86" t="s">
        <v>67</v>
      </c>
      <c r="G4" s="86" t="s">
        <v>137</v>
      </c>
      <c r="H4" s="86" t="s">
        <v>67</v>
      </c>
      <c r="I4" s="86" t="s">
        <v>137</v>
      </c>
      <c r="J4" s="86" t="s">
        <v>67</v>
      </c>
    </row>
    <row r="5" spans="1:18" x14ac:dyDescent="0.25">
      <c r="A5" s="22">
        <v>1</v>
      </c>
      <c r="B5" s="61" t="s">
        <v>42</v>
      </c>
      <c r="C5" s="87">
        <v>6</v>
      </c>
      <c r="D5" s="88">
        <v>4.8780487804878002E-2</v>
      </c>
      <c r="E5" s="87">
        <v>28</v>
      </c>
      <c r="F5" s="88">
        <v>0.13526570048309178</v>
      </c>
      <c r="G5" s="87">
        <v>19</v>
      </c>
      <c r="H5" s="88">
        <v>0.15322580645161291</v>
      </c>
      <c r="I5" s="89">
        <v>53</v>
      </c>
      <c r="J5" s="90">
        <v>0.11674008810572686</v>
      </c>
      <c r="K5" s="141"/>
      <c r="L5" s="142"/>
      <c r="M5" s="142"/>
      <c r="N5" s="142"/>
      <c r="O5" s="142"/>
      <c r="P5" s="142"/>
      <c r="Q5" s="142"/>
      <c r="R5" s="143"/>
    </row>
    <row r="6" spans="1:18" ht="15.75" customHeight="1" x14ac:dyDescent="0.25">
      <c r="A6" s="22">
        <v>2</v>
      </c>
      <c r="B6" s="61" t="s">
        <v>43</v>
      </c>
      <c r="C6" s="87">
        <v>26</v>
      </c>
      <c r="D6" s="88">
        <v>0.2113821138211382</v>
      </c>
      <c r="E6" s="87">
        <v>19</v>
      </c>
      <c r="F6" s="88">
        <v>9.1787439613526575E-2</v>
      </c>
      <c r="G6" s="87">
        <v>14</v>
      </c>
      <c r="H6" s="88">
        <v>0.11290322580645162</v>
      </c>
      <c r="I6" s="89">
        <v>59</v>
      </c>
      <c r="J6" s="90">
        <v>0.12995594713656389</v>
      </c>
    </row>
    <row r="7" spans="1:18" ht="15" customHeight="1" x14ac:dyDescent="0.25">
      <c r="A7" s="22">
        <v>3</v>
      </c>
      <c r="B7" s="61" t="s">
        <v>44</v>
      </c>
      <c r="C7" s="87">
        <v>19</v>
      </c>
      <c r="D7" s="88">
        <v>0.15447154471544716</v>
      </c>
      <c r="E7" s="87">
        <v>25</v>
      </c>
      <c r="F7" s="88">
        <v>0.12077294685990339</v>
      </c>
      <c r="G7" s="87">
        <v>15</v>
      </c>
      <c r="H7" s="88">
        <v>0.12096774193548387</v>
      </c>
      <c r="I7" s="89">
        <v>59</v>
      </c>
      <c r="J7" s="90">
        <v>0.12995594713656389</v>
      </c>
    </row>
    <row r="8" spans="1:18" x14ac:dyDescent="0.25">
      <c r="A8" s="22">
        <v>4</v>
      </c>
      <c r="B8" s="61" t="s">
        <v>45</v>
      </c>
      <c r="C8" s="87">
        <v>12</v>
      </c>
      <c r="D8" s="88">
        <v>9.7560975609756101E-2</v>
      </c>
      <c r="E8" s="87">
        <v>43</v>
      </c>
      <c r="F8" s="88">
        <v>0.20772946859903382</v>
      </c>
      <c r="G8" s="87">
        <v>10</v>
      </c>
      <c r="H8" s="88">
        <v>8.0645161290322578E-2</v>
      </c>
      <c r="I8" s="89">
        <v>65</v>
      </c>
      <c r="J8" s="90">
        <v>0.14317180616740088</v>
      </c>
    </row>
    <row r="9" spans="1:18" x14ac:dyDescent="0.25">
      <c r="A9" s="22">
        <v>5</v>
      </c>
      <c r="B9" s="61" t="s">
        <v>46</v>
      </c>
      <c r="C9" s="87">
        <v>24</v>
      </c>
      <c r="D9" s="88">
        <v>0.1951219512195122</v>
      </c>
      <c r="E9" s="87">
        <v>20</v>
      </c>
      <c r="F9" s="88">
        <v>9.6618357487922704E-2</v>
      </c>
      <c r="G9" s="87">
        <v>22</v>
      </c>
      <c r="H9" s="88">
        <v>0.17741935483870969</v>
      </c>
      <c r="I9" s="89">
        <v>66</v>
      </c>
      <c r="J9" s="90">
        <v>0.14537444933920704</v>
      </c>
    </row>
    <row r="10" spans="1:18" x14ac:dyDescent="0.25">
      <c r="A10" s="22">
        <v>6</v>
      </c>
      <c r="B10" s="61" t="s">
        <v>47</v>
      </c>
      <c r="C10" s="87">
        <v>14</v>
      </c>
      <c r="D10" s="88">
        <v>0.11382113821138212</v>
      </c>
      <c r="E10" s="87">
        <v>27</v>
      </c>
      <c r="F10" s="88">
        <v>0.13043478260869565</v>
      </c>
      <c r="G10" s="87">
        <v>18</v>
      </c>
      <c r="H10" s="88">
        <v>0.14516129032258063</v>
      </c>
      <c r="I10" s="89">
        <v>59</v>
      </c>
      <c r="J10" s="90">
        <v>0.12995594713656389</v>
      </c>
    </row>
    <row r="11" spans="1:18" x14ac:dyDescent="0.25">
      <c r="A11" s="22">
        <v>7</v>
      </c>
      <c r="B11" s="61" t="s">
        <v>48</v>
      </c>
      <c r="C11" s="87">
        <v>22</v>
      </c>
      <c r="D11" s="88">
        <v>0.17886178861788618</v>
      </c>
      <c r="E11" s="87">
        <v>45</v>
      </c>
      <c r="F11" s="88">
        <v>0.21739130434782608</v>
      </c>
      <c r="G11" s="87">
        <v>26</v>
      </c>
      <c r="H11" s="88">
        <v>0.20967741935483872</v>
      </c>
      <c r="I11" s="89">
        <v>93</v>
      </c>
      <c r="J11" s="90">
        <v>0.20484581497797358</v>
      </c>
    </row>
    <row r="12" spans="1:18" x14ac:dyDescent="0.25">
      <c r="A12" s="22">
        <v>8</v>
      </c>
      <c r="B12" s="61" t="s">
        <v>24</v>
      </c>
      <c r="C12" s="89">
        <v>123</v>
      </c>
      <c r="D12" s="90">
        <v>1</v>
      </c>
      <c r="E12" s="89">
        <v>207</v>
      </c>
      <c r="F12" s="90">
        <v>1</v>
      </c>
      <c r="G12" s="89">
        <v>124</v>
      </c>
      <c r="H12" s="90">
        <v>1</v>
      </c>
      <c r="I12" s="89">
        <v>454</v>
      </c>
      <c r="J12" s="90">
        <v>1</v>
      </c>
    </row>
    <row r="14" spans="1:18" x14ac:dyDescent="0.25">
      <c r="B14" s="112" t="s">
        <v>260</v>
      </c>
    </row>
  </sheetData>
  <mergeCells count="2">
    <mergeCell ref="B1:J1"/>
    <mergeCell ref="K5:R5"/>
  </mergeCells>
  <phoneticPr fontId="5" type="noConversion"/>
  <hyperlinks>
    <hyperlink ref="B14" location="Contents!A1" display="Contents Page" xr:uid="{F6BB900B-AB69-485F-A696-478132F116D0}"/>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7E94D-258B-40C3-9646-06F5B61EA39A}">
  <sheetPr>
    <tabColor rgb="FF0070C0"/>
  </sheetPr>
  <dimension ref="A1:I13"/>
  <sheetViews>
    <sheetView zoomScaleNormal="100" workbookViewId="0">
      <selection activeCell="A13" sqref="A13"/>
    </sheetView>
  </sheetViews>
  <sheetFormatPr defaultColWidth="8.7109375" defaultRowHeight="15" x14ac:dyDescent="0.2"/>
  <cols>
    <col min="1" max="1" width="16.28515625" style="8" bestFit="1" customWidth="1"/>
    <col min="2" max="9" width="11.85546875" style="8" customWidth="1"/>
    <col min="10" max="16384" width="8.7109375" style="8"/>
  </cols>
  <sheetData>
    <row r="1" spans="1:9" ht="15.75" x14ac:dyDescent="0.25">
      <c r="A1" s="133" t="s">
        <v>265</v>
      </c>
      <c r="B1" s="133"/>
      <c r="C1" s="133"/>
      <c r="D1" s="133"/>
      <c r="E1" s="133"/>
      <c r="F1" s="133"/>
      <c r="G1" s="133"/>
      <c r="H1" s="133"/>
      <c r="I1" s="133"/>
    </row>
    <row r="3" spans="1:9" ht="15.75" x14ac:dyDescent="0.25">
      <c r="A3" s="27" t="s">
        <v>41</v>
      </c>
      <c r="B3" s="91" t="s">
        <v>49</v>
      </c>
      <c r="C3" s="91" t="s">
        <v>50</v>
      </c>
      <c r="D3" s="91" t="s">
        <v>51</v>
      </c>
      <c r="E3" s="91" t="s">
        <v>52</v>
      </c>
      <c r="F3" s="91" t="s">
        <v>53</v>
      </c>
      <c r="G3" s="91" t="s">
        <v>54</v>
      </c>
      <c r="H3" s="91" t="s">
        <v>55</v>
      </c>
      <c r="I3" s="91" t="s">
        <v>86</v>
      </c>
    </row>
    <row r="4" spans="1:9" x14ac:dyDescent="0.2">
      <c r="A4" s="11" t="s">
        <v>42</v>
      </c>
      <c r="B4" s="29">
        <v>0.14885496183206107</v>
      </c>
      <c r="C4" s="29">
        <v>0.13636363636363635</v>
      </c>
      <c r="D4" s="29">
        <v>7.9908675799086754E-2</v>
      </c>
      <c r="E4" s="29">
        <v>9.727626459143969E-2</v>
      </c>
      <c r="F4" s="29">
        <v>0.12474437627811862</v>
      </c>
      <c r="G4" s="29">
        <v>0.12127659574468085</v>
      </c>
      <c r="H4" s="29">
        <v>0.10970464135021098</v>
      </c>
      <c r="I4" s="29">
        <v>0.11674008810572686</v>
      </c>
    </row>
    <row r="5" spans="1:9" x14ac:dyDescent="0.2">
      <c r="A5" s="11" t="s">
        <v>43</v>
      </c>
      <c r="B5" s="29">
        <v>0.12977099236641221</v>
      </c>
      <c r="C5" s="29">
        <v>0.14015151515151514</v>
      </c>
      <c r="D5" s="30">
        <v>0.16438356164383561</v>
      </c>
      <c r="E5" s="29">
        <v>0.15953307392996108</v>
      </c>
      <c r="F5" s="29">
        <v>0.15746421267893659</v>
      </c>
      <c r="G5" s="29">
        <v>0.14680851063829786</v>
      </c>
      <c r="H5" s="29">
        <v>0.16244725738396623</v>
      </c>
      <c r="I5" s="29">
        <v>0.12995594713656389</v>
      </c>
    </row>
    <row r="6" spans="1:9" x14ac:dyDescent="0.2">
      <c r="A6" s="11" t="s">
        <v>44</v>
      </c>
      <c r="B6" s="29">
        <v>0.14694656488549618</v>
      </c>
      <c r="C6" s="29">
        <v>0.16856060606060605</v>
      </c>
      <c r="D6" s="29">
        <v>0.20091324200913241</v>
      </c>
      <c r="E6" s="29">
        <v>0.15953307392996108</v>
      </c>
      <c r="F6" s="29">
        <v>0.17177914110429449</v>
      </c>
      <c r="G6" s="29">
        <v>0.16170212765957448</v>
      </c>
      <c r="H6" s="29">
        <v>0.16244725738396623</v>
      </c>
      <c r="I6" s="29">
        <v>0.12995594713656389</v>
      </c>
    </row>
    <row r="7" spans="1:9" x14ac:dyDescent="0.2">
      <c r="A7" s="11" t="s">
        <v>45</v>
      </c>
      <c r="B7" s="29">
        <v>0.13931297709923665</v>
      </c>
      <c r="C7" s="29">
        <v>0.17992424242424243</v>
      </c>
      <c r="D7" s="29">
        <v>0.16438356164383561</v>
      </c>
      <c r="E7" s="29">
        <v>0.1867704280155642</v>
      </c>
      <c r="F7" s="29">
        <v>0.14723926380368099</v>
      </c>
      <c r="G7" s="29">
        <v>0.16170212765957448</v>
      </c>
      <c r="H7" s="29">
        <v>0.14345991561181434</v>
      </c>
      <c r="I7" s="29">
        <v>0.14317180616740088</v>
      </c>
    </row>
    <row r="8" spans="1:9" x14ac:dyDescent="0.2">
      <c r="A8" s="11" t="s">
        <v>46</v>
      </c>
      <c r="B8" s="29">
        <v>0.15076335877862596</v>
      </c>
      <c r="C8" s="29">
        <v>0.17803030303030304</v>
      </c>
      <c r="D8" s="29">
        <v>0.15753424657534246</v>
      </c>
      <c r="E8" s="29">
        <v>0.17120622568093385</v>
      </c>
      <c r="F8" s="29">
        <v>0.13701431492842536</v>
      </c>
      <c r="G8" s="29">
        <v>0.13829787234042554</v>
      </c>
      <c r="H8" s="29">
        <v>0.15400843881856541</v>
      </c>
      <c r="I8" s="29">
        <v>0.14537444933920704</v>
      </c>
    </row>
    <row r="9" spans="1:9" x14ac:dyDescent="0.2">
      <c r="A9" s="11" t="s">
        <v>47</v>
      </c>
      <c r="B9" s="29">
        <v>0.14122137404580154</v>
      </c>
      <c r="C9" s="29">
        <v>9.2803030303030304E-2</v>
      </c>
      <c r="D9" s="29">
        <v>0.12557077625570776</v>
      </c>
      <c r="E9" s="29">
        <v>0.12062256809338522</v>
      </c>
      <c r="F9" s="29">
        <v>0.17995910020449898</v>
      </c>
      <c r="G9" s="29">
        <v>0.14255319148936171</v>
      </c>
      <c r="H9" s="29">
        <v>0.12869198312236288</v>
      </c>
      <c r="I9" s="29">
        <v>0.12995594713656389</v>
      </c>
    </row>
    <row r="10" spans="1:9" x14ac:dyDescent="0.2">
      <c r="A10" s="11" t="s">
        <v>48</v>
      </c>
      <c r="B10" s="29">
        <v>0.1431297709923664</v>
      </c>
      <c r="C10" s="29">
        <v>0.10416666666666667</v>
      </c>
      <c r="D10" s="29">
        <v>0.10730593607305935</v>
      </c>
      <c r="E10" s="29">
        <v>0.10505836575875487</v>
      </c>
      <c r="F10" s="29">
        <v>8.1799591002044994E-2</v>
      </c>
      <c r="G10" s="29">
        <v>0.1276595744680851</v>
      </c>
      <c r="H10" s="29">
        <v>0.13924050632911392</v>
      </c>
      <c r="I10" s="29">
        <v>0.20484581497797358</v>
      </c>
    </row>
    <row r="11" spans="1:9" ht="15.75" x14ac:dyDescent="0.25">
      <c r="A11" s="15" t="s">
        <v>24</v>
      </c>
      <c r="B11" s="31">
        <v>1</v>
      </c>
      <c r="C11" s="31">
        <v>0.99999999999999989</v>
      </c>
      <c r="D11" s="31">
        <v>1</v>
      </c>
      <c r="E11" s="31">
        <v>0.99999999999999989</v>
      </c>
      <c r="F11" s="31">
        <v>1</v>
      </c>
      <c r="G11" s="31">
        <v>1.0000000000000002</v>
      </c>
      <c r="H11" s="31">
        <v>1.0000000000000002</v>
      </c>
      <c r="I11" s="31">
        <v>1</v>
      </c>
    </row>
    <row r="13" spans="1:9" x14ac:dyDescent="0.2">
      <c r="A13" s="119" t="s">
        <v>260</v>
      </c>
    </row>
  </sheetData>
  <mergeCells count="1">
    <mergeCell ref="A1:I1"/>
  </mergeCells>
  <phoneticPr fontId="5" type="noConversion"/>
  <hyperlinks>
    <hyperlink ref="A13" location="Contents!A1" display="Contents Page" xr:uid="{A4C80863-957A-4DFC-ABB0-10BFD0D85F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62772-959A-43A2-9B38-D3CAA3B1D131}">
  <sheetPr>
    <tabColor rgb="FF0070C0"/>
  </sheetPr>
  <dimension ref="A1:I14"/>
  <sheetViews>
    <sheetView zoomScaleNormal="100" workbookViewId="0">
      <selection activeCell="J34" sqref="J34"/>
    </sheetView>
  </sheetViews>
  <sheetFormatPr defaultColWidth="8.7109375" defaultRowHeight="15" x14ac:dyDescent="0.2"/>
  <cols>
    <col min="1" max="1" width="19.42578125" style="8" bestFit="1" customWidth="1"/>
    <col min="2" max="2" width="11.5703125" style="8" customWidth="1"/>
    <col min="3" max="8" width="11.42578125" style="8" bestFit="1" customWidth="1"/>
    <col min="9" max="9" width="12.42578125" style="8" bestFit="1" customWidth="1"/>
    <col min="10" max="16384" width="8.7109375" style="8"/>
  </cols>
  <sheetData>
    <row r="1" spans="1:9" ht="15.75" x14ac:dyDescent="0.25">
      <c r="A1" s="133" t="s">
        <v>148</v>
      </c>
      <c r="B1" s="133"/>
      <c r="C1" s="133"/>
      <c r="D1" s="133"/>
      <c r="E1" s="133"/>
      <c r="F1" s="133"/>
      <c r="G1" s="133"/>
      <c r="H1" s="133"/>
      <c r="I1" s="133"/>
    </row>
    <row r="2" spans="1:9" ht="15.75" x14ac:dyDescent="0.25">
      <c r="A2" s="7"/>
      <c r="B2" s="7"/>
      <c r="C2" s="7"/>
      <c r="D2" s="7"/>
      <c r="E2" s="7"/>
      <c r="F2" s="7"/>
      <c r="G2" s="7"/>
      <c r="H2" s="7"/>
      <c r="I2" s="7"/>
    </row>
    <row r="3" spans="1:9" ht="15.75" customHeight="1" x14ac:dyDescent="0.25">
      <c r="A3" s="83"/>
      <c r="B3" s="168" t="s">
        <v>17</v>
      </c>
      <c r="C3" s="169"/>
      <c r="D3" s="168" t="s">
        <v>18</v>
      </c>
      <c r="E3" s="169"/>
      <c r="F3" s="168" t="s">
        <v>19</v>
      </c>
      <c r="G3" s="169"/>
      <c r="H3" s="144" t="s">
        <v>24</v>
      </c>
      <c r="I3" s="144"/>
    </row>
    <row r="4" spans="1:9" ht="15.75" x14ac:dyDescent="0.25">
      <c r="A4" s="61" t="s">
        <v>56</v>
      </c>
      <c r="B4" s="62" t="s">
        <v>137</v>
      </c>
      <c r="C4" s="62" t="s">
        <v>67</v>
      </c>
      <c r="D4" s="62" t="s">
        <v>291</v>
      </c>
      <c r="E4" s="171" t="s">
        <v>292</v>
      </c>
      <c r="F4" s="62" t="s">
        <v>293</v>
      </c>
      <c r="G4" s="171" t="s">
        <v>294</v>
      </c>
      <c r="H4" s="62" t="s">
        <v>295</v>
      </c>
      <c r="I4" s="171" t="s">
        <v>296</v>
      </c>
    </row>
    <row r="5" spans="1:9" x14ac:dyDescent="0.2">
      <c r="A5" s="26" t="s">
        <v>57</v>
      </c>
      <c r="B5" s="63">
        <v>0</v>
      </c>
      <c r="C5" s="64">
        <v>0</v>
      </c>
      <c r="D5" s="63">
        <v>0</v>
      </c>
      <c r="E5" s="64">
        <v>0</v>
      </c>
      <c r="F5" s="63">
        <v>0</v>
      </c>
      <c r="G5" s="64">
        <v>0</v>
      </c>
      <c r="H5" s="63">
        <v>0</v>
      </c>
      <c r="I5" s="64">
        <v>0</v>
      </c>
    </row>
    <row r="6" spans="1:9" x14ac:dyDescent="0.2">
      <c r="A6" s="26" t="s">
        <v>58</v>
      </c>
      <c r="B6" s="63">
        <v>32</v>
      </c>
      <c r="C6" s="64">
        <v>0.26016260162601623</v>
      </c>
      <c r="D6" s="63">
        <v>12</v>
      </c>
      <c r="E6" s="64">
        <v>5.7971014492753624E-2</v>
      </c>
      <c r="F6" s="63">
        <v>8</v>
      </c>
      <c r="G6" s="64">
        <v>6.4516129032258063E-2</v>
      </c>
      <c r="H6" s="63">
        <v>52</v>
      </c>
      <c r="I6" s="64">
        <v>0.11453744493392071</v>
      </c>
    </row>
    <row r="7" spans="1:9" x14ac:dyDescent="0.2">
      <c r="A7" s="26" t="s">
        <v>59</v>
      </c>
      <c r="B7" s="63">
        <v>30</v>
      </c>
      <c r="C7" s="64">
        <v>0.24390243902439024</v>
      </c>
      <c r="D7" s="63">
        <v>55</v>
      </c>
      <c r="E7" s="64">
        <v>0.26570048309178745</v>
      </c>
      <c r="F7" s="63">
        <v>40</v>
      </c>
      <c r="G7" s="64">
        <v>0.32258064516129031</v>
      </c>
      <c r="H7" s="63">
        <v>125</v>
      </c>
      <c r="I7" s="64">
        <v>0.2753303964757709</v>
      </c>
    </row>
    <row r="8" spans="1:9" x14ac:dyDescent="0.2">
      <c r="A8" s="26" t="s">
        <v>60</v>
      </c>
      <c r="B8" s="63">
        <v>31</v>
      </c>
      <c r="C8" s="64">
        <v>0.25203252032520324</v>
      </c>
      <c r="D8" s="63">
        <v>41</v>
      </c>
      <c r="E8" s="64">
        <v>0.19806763285024154</v>
      </c>
      <c r="F8" s="63">
        <v>57</v>
      </c>
      <c r="G8" s="64">
        <v>0.45967741935483875</v>
      </c>
      <c r="H8" s="63">
        <v>129</v>
      </c>
      <c r="I8" s="64">
        <v>0.28414096916299558</v>
      </c>
    </row>
    <row r="9" spans="1:9" x14ac:dyDescent="0.2">
      <c r="A9" s="26" t="s">
        <v>61</v>
      </c>
      <c r="B9" s="63">
        <v>30</v>
      </c>
      <c r="C9" s="64">
        <v>0.24390243902439024</v>
      </c>
      <c r="D9" s="63">
        <v>96</v>
      </c>
      <c r="E9" s="64">
        <v>0.46376811594202899</v>
      </c>
      <c r="F9" s="63">
        <v>19</v>
      </c>
      <c r="G9" s="64">
        <v>0.15322580645161291</v>
      </c>
      <c r="H9" s="63">
        <v>145</v>
      </c>
      <c r="I9" s="64">
        <v>0.31938325991189426</v>
      </c>
    </row>
    <row r="10" spans="1:9" x14ac:dyDescent="0.2">
      <c r="A10" s="26" t="s">
        <v>62</v>
      </c>
      <c r="B10" s="63">
        <v>0</v>
      </c>
      <c r="C10" s="64">
        <v>0</v>
      </c>
      <c r="D10" s="63">
        <v>3</v>
      </c>
      <c r="E10" s="64">
        <v>1.4492753623188406E-2</v>
      </c>
      <c r="F10" s="63">
        <v>0</v>
      </c>
      <c r="G10" s="64">
        <v>0</v>
      </c>
      <c r="H10" s="63">
        <v>3</v>
      </c>
      <c r="I10" s="64">
        <v>6.6079295154185024E-3</v>
      </c>
    </row>
    <row r="11" spans="1:9" x14ac:dyDescent="0.2">
      <c r="A11" s="26" t="s">
        <v>63</v>
      </c>
      <c r="B11" s="63">
        <v>0</v>
      </c>
      <c r="C11" s="64">
        <v>0</v>
      </c>
      <c r="D11" s="63">
        <v>0</v>
      </c>
      <c r="E11" s="64">
        <v>0</v>
      </c>
      <c r="F11" s="63">
        <v>0</v>
      </c>
      <c r="G11" s="64">
        <v>0</v>
      </c>
      <c r="H11" s="63">
        <v>0</v>
      </c>
      <c r="I11" s="64">
        <v>0</v>
      </c>
    </row>
    <row r="12" spans="1:9" ht="15.75" x14ac:dyDescent="0.2">
      <c r="A12" s="170" t="s">
        <v>24</v>
      </c>
      <c r="B12" s="65">
        <v>123</v>
      </c>
      <c r="C12" s="66">
        <v>1</v>
      </c>
      <c r="D12" s="65">
        <v>207</v>
      </c>
      <c r="E12" s="66">
        <v>1</v>
      </c>
      <c r="F12" s="65">
        <v>124</v>
      </c>
      <c r="G12" s="66">
        <v>1</v>
      </c>
      <c r="H12" s="65">
        <v>454</v>
      </c>
      <c r="I12" s="66">
        <v>1</v>
      </c>
    </row>
    <row r="14" spans="1:9" ht="15.75" x14ac:dyDescent="0.25">
      <c r="A14" s="112" t="s">
        <v>260</v>
      </c>
    </row>
  </sheetData>
  <mergeCells count="5">
    <mergeCell ref="A1:I1"/>
    <mergeCell ref="H3:I3"/>
    <mergeCell ref="F3:G3"/>
    <mergeCell ref="D3:E3"/>
    <mergeCell ref="B3:C3"/>
  </mergeCells>
  <phoneticPr fontId="5" type="noConversion"/>
  <hyperlinks>
    <hyperlink ref="A14" location="Contents!A1" display="Contents Page" xr:uid="{ECF74C3C-D189-4D65-90AD-A470E9765BAA}"/>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6CEF2-F1DB-45EE-8EFB-EFFA32EA283C}">
  <sheetPr>
    <tabColor rgb="FF0070C0"/>
  </sheetPr>
  <dimension ref="A1:I13"/>
  <sheetViews>
    <sheetView zoomScaleNormal="100" workbookViewId="0">
      <selection activeCell="G19" sqref="G19"/>
    </sheetView>
  </sheetViews>
  <sheetFormatPr defaultColWidth="8.7109375" defaultRowHeight="15" x14ac:dyDescent="0.2"/>
  <cols>
    <col min="1" max="1" width="20.42578125" style="8" bestFit="1" customWidth="1"/>
    <col min="2" max="2" width="11.5703125" style="8" customWidth="1"/>
    <col min="3" max="9" width="11" style="8" customWidth="1"/>
    <col min="10" max="16384" width="8.7109375" style="8"/>
  </cols>
  <sheetData>
    <row r="1" spans="1:9" ht="15.75" x14ac:dyDescent="0.25">
      <c r="A1" s="133" t="s">
        <v>297</v>
      </c>
      <c r="B1" s="133"/>
      <c r="C1" s="133"/>
      <c r="D1" s="133"/>
      <c r="E1" s="133"/>
      <c r="F1" s="133"/>
      <c r="G1" s="133"/>
      <c r="H1" s="133"/>
      <c r="I1" s="133"/>
    </row>
    <row r="3" spans="1:9" ht="15.75" x14ac:dyDescent="0.25">
      <c r="A3" s="27" t="s">
        <v>56</v>
      </c>
      <c r="B3" s="28" t="s">
        <v>49</v>
      </c>
      <c r="C3" s="28" t="s">
        <v>50</v>
      </c>
      <c r="D3" s="28" t="s">
        <v>51</v>
      </c>
      <c r="E3" s="28" t="s">
        <v>52</v>
      </c>
      <c r="F3" s="28" t="s">
        <v>53</v>
      </c>
      <c r="G3" s="28" t="s">
        <v>54</v>
      </c>
      <c r="H3" s="28" t="s">
        <v>55</v>
      </c>
      <c r="I3" s="28" t="s">
        <v>86</v>
      </c>
    </row>
    <row r="4" spans="1:9" x14ac:dyDescent="0.2">
      <c r="A4" s="11" t="s">
        <v>57</v>
      </c>
      <c r="B4" s="29">
        <v>3.0534351145038167E-2</v>
      </c>
      <c r="C4" s="29">
        <v>2.2727272727272728E-2</v>
      </c>
      <c r="D4" s="29">
        <v>0</v>
      </c>
      <c r="E4" s="29">
        <v>0</v>
      </c>
      <c r="F4" s="29">
        <v>2.0449897750511249E-3</v>
      </c>
      <c r="G4" s="29">
        <v>6.382978723404255E-3</v>
      </c>
      <c r="H4" s="29">
        <v>0</v>
      </c>
      <c r="I4" s="14">
        <v>0</v>
      </c>
    </row>
    <row r="5" spans="1:9" x14ac:dyDescent="0.2">
      <c r="A5" s="11" t="s">
        <v>58</v>
      </c>
      <c r="B5" s="29">
        <v>0.12022900763358779</v>
      </c>
      <c r="C5" s="29">
        <v>0.14204545454545456</v>
      </c>
      <c r="D5" s="30">
        <v>0.18036529680365296</v>
      </c>
      <c r="E5" s="29">
        <v>0.18871595330739299</v>
      </c>
      <c r="F5" s="29">
        <v>0.12883435582822086</v>
      </c>
      <c r="G5" s="29">
        <v>0.1</v>
      </c>
      <c r="H5" s="29">
        <v>0.10548523206751055</v>
      </c>
      <c r="I5" s="14">
        <v>0.11453744493392071</v>
      </c>
    </row>
    <row r="6" spans="1:9" x14ac:dyDescent="0.2">
      <c r="A6" s="11" t="s">
        <v>59</v>
      </c>
      <c r="B6" s="29">
        <v>0.25572519083969464</v>
      </c>
      <c r="C6" s="29">
        <v>0.24053030303030304</v>
      </c>
      <c r="D6" s="29">
        <v>0.29452054794520549</v>
      </c>
      <c r="E6" s="29">
        <v>0.21984435797665369</v>
      </c>
      <c r="F6" s="29">
        <v>0.26380368098159507</v>
      </c>
      <c r="G6" s="29">
        <v>0.27021276595744681</v>
      </c>
      <c r="H6" s="29">
        <v>0.23417721518987342</v>
      </c>
      <c r="I6" s="14">
        <v>0.2753303964757709</v>
      </c>
    </row>
    <row r="7" spans="1:9" x14ac:dyDescent="0.2">
      <c r="A7" s="11" t="s">
        <v>60</v>
      </c>
      <c r="B7" s="29">
        <v>0.25381679389312978</v>
      </c>
      <c r="C7" s="29">
        <v>0.2878787878787879</v>
      </c>
      <c r="D7" s="29">
        <v>0.29223744292237441</v>
      </c>
      <c r="E7" s="29">
        <v>0.22762645914396887</v>
      </c>
      <c r="F7" s="29">
        <v>0.30879345603271985</v>
      </c>
      <c r="G7" s="29">
        <v>0.30638297872340425</v>
      </c>
      <c r="H7" s="29">
        <v>0.32067510548523209</v>
      </c>
      <c r="I7" s="14">
        <v>0.28414096916299558</v>
      </c>
    </row>
    <row r="8" spans="1:9" x14ac:dyDescent="0.2">
      <c r="A8" s="11" t="s">
        <v>61</v>
      </c>
      <c r="B8" s="29">
        <v>0.31679389312977096</v>
      </c>
      <c r="C8" s="29">
        <v>0.27651515151515149</v>
      </c>
      <c r="D8" s="29">
        <v>0.22374429223744291</v>
      </c>
      <c r="E8" s="29">
        <v>0.32684824902723736</v>
      </c>
      <c r="F8" s="29">
        <v>0.29038854805725972</v>
      </c>
      <c r="G8" s="29">
        <v>0.2978723404255319</v>
      </c>
      <c r="H8" s="29">
        <v>0.31856540084388185</v>
      </c>
      <c r="I8" s="14">
        <v>0.31938325991189426</v>
      </c>
    </row>
    <row r="9" spans="1:9" x14ac:dyDescent="0.2">
      <c r="A9" s="11" t="s">
        <v>62</v>
      </c>
      <c r="B9" s="29">
        <v>1.717557251908397E-2</v>
      </c>
      <c r="C9" s="29">
        <v>1.7045454545454544E-2</v>
      </c>
      <c r="D9" s="29">
        <v>2.2831050228310501E-3</v>
      </c>
      <c r="E9" s="29">
        <v>3.1128404669260701E-2</v>
      </c>
      <c r="F9" s="29">
        <v>4.0899795501022499E-3</v>
      </c>
      <c r="G9" s="29">
        <v>1.7021276595744681E-2</v>
      </c>
      <c r="H9" s="29">
        <v>1.8987341772151899E-2</v>
      </c>
      <c r="I9" s="14">
        <v>6.6079295154185024E-3</v>
      </c>
    </row>
    <row r="10" spans="1:9" x14ac:dyDescent="0.2">
      <c r="A10" s="11" t="s">
        <v>63</v>
      </c>
      <c r="B10" s="29">
        <v>5.7251908396946565E-3</v>
      </c>
      <c r="C10" s="29">
        <v>1.3257575757575758E-2</v>
      </c>
      <c r="D10" s="29">
        <v>6.8493150684931503E-3</v>
      </c>
      <c r="E10" s="29">
        <v>5.8365758754863814E-3</v>
      </c>
      <c r="F10" s="29">
        <v>2.0449897750511249E-3</v>
      </c>
      <c r="G10" s="29">
        <v>2.1276595744680851E-3</v>
      </c>
      <c r="H10" s="29">
        <v>2.1097046413502108E-3</v>
      </c>
      <c r="I10" s="14">
        <v>0</v>
      </c>
    </row>
    <row r="11" spans="1:9" ht="15.75" x14ac:dyDescent="0.25">
      <c r="A11" s="15" t="s">
        <v>24</v>
      </c>
      <c r="B11" s="31">
        <v>0.99999999999999989</v>
      </c>
      <c r="C11" s="31">
        <v>1</v>
      </c>
      <c r="D11" s="31">
        <v>0.99999999999999989</v>
      </c>
      <c r="E11" s="31">
        <v>0.99999999999999989</v>
      </c>
      <c r="F11" s="31">
        <v>1</v>
      </c>
      <c r="G11" s="31">
        <v>0.99999999999999989</v>
      </c>
      <c r="H11" s="31">
        <v>0.99999999999999989</v>
      </c>
      <c r="I11" s="31">
        <v>1</v>
      </c>
    </row>
    <row r="13" spans="1:9" ht="15.75" x14ac:dyDescent="0.25">
      <c r="A13" s="112" t="s">
        <v>260</v>
      </c>
    </row>
  </sheetData>
  <mergeCells count="1">
    <mergeCell ref="A1:I1"/>
  </mergeCells>
  <phoneticPr fontId="5" type="noConversion"/>
  <hyperlinks>
    <hyperlink ref="A13" location="Contents!A1" display="Contents Page" xr:uid="{0DB82990-1608-4DFE-BDAD-DCBE09CF04D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9B694-247D-48EC-BCE6-9C3405D504AE}">
  <sheetPr>
    <tabColor rgb="FF0070C0"/>
  </sheetPr>
  <dimension ref="A1:I31"/>
  <sheetViews>
    <sheetView topLeftCell="B1" zoomScaleNormal="100" workbookViewId="0">
      <selection activeCell="E22" sqref="E22"/>
    </sheetView>
  </sheetViews>
  <sheetFormatPr defaultColWidth="8.7109375" defaultRowHeight="15" x14ac:dyDescent="0.2"/>
  <cols>
    <col min="1" max="1" width="12.42578125" style="8" bestFit="1" customWidth="1"/>
    <col min="2" max="2" width="31.28515625" style="8" bestFit="1" customWidth="1"/>
    <col min="3" max="3" width="11.5703125" style="8" customWidth="1"/>
    <col min="4" max="16384" width="8.7109375" style="8"/>
  </cols>
  <sheetData>
    <row r="1" spans="1:9" ht="15.75" x14ac:dyDescent="0.25">
      <c r="A1" s="133" t="s">
        <v>151</v>
      </c>
      <c r="B1" s="133"/>
      <c r="C1" s="133"/>
      <c r="D1" s="133"/>
      <c r="E1" s="133"/>
      <c r="F1" s="133"/>
      <c r="G1" s="133"/>
      <c r="H1" s="133"/>
      <c r="I1" s="133"/>
    </row>
    <row r="2" spans="1:9" ht="15.75" x14ac:dyDescent="0.25">
      <c r="A2" s="133" t="s">
        <v>271</v>
      </c>
      <c r="B2" s="133"/>
      <c r="C2" s="133"/>
      <c r="D2" s="133"/>
      <c r="E2" s="133"/>
      <c r="F2" s="133"/>
      <c r="G2" s="133"/>
      <c r="H2" s="133"/>
      <c r="I2" s="133"/>
    </row>
    <row r="3" spans="1:9" ht="15.75" x14ac:dyDescent="0.25">
      <c r="A3" s="7"/>
      <c r="B3" s="7"/>
      <c r="C3" s="7"/>
      <c r="D3" s="7"/>
      <c r="E3" s="7"/>
      <c r="F3" s="7"/>
      <c r="G3" s="7"/>
      <c r="H3" s="7"/>
      <c r="I3" s="7"/>
    </row>
    <row r="4" spans="1:9" ht="75.75" customHeight="1" x14ac:dyDescent="0.2">
      <c r="A4" s="9" t="s">
        <v>20</v>
      </c>
      <c r="B4" s="9" t="s">
        <v>3</v>
      </c>
      <c r="C4" s="9" t="s">
        <v>65</v>
      </c>
      <c r="D4" s="145" t="s">
        <v>66</v>
      </c>
      <c r="E4" s="145"/>
      <c r="F4" s="145" t="s">
        <v>150</v>
      </c>
      <c r="G4" s="145"/>
      <c r="H4" s="145" t="s">
        <v>152</v>
      </c>
      <c r="I4" s="145"/>
    </row>
    <row r="5" spans="1:9" ht="15.75" x14ac:dyDescent="0.2">
      <c r="A5" s="11"/>
      <c r="B5" s="11"/>
      <c r="C5" s="12" t="s">
        <v>137</v>
      </c>
      <c r="D5" s="12" t="s">
        <v>137</v>
      </c>
      <c r="E5" s="12" t="s">
        <v>67</v>
      </c>
      <c r="F5" s="12" t="s">
        <v>137</v>
      </c>
      <c r="G5" s="12" t="s">
        <v>67</v>
      </c>
      <c r="H5" s="12" t="s">
        <v>137</v>
      </c>
      <c r="I5" s="12" t="s">
        <v>67</v>
      </c>
    </row>
    <row r="6" spans="1:9" x14ac:dyDescent="0.2">
      <c r="A6" s="11" t="s">
        <v>17</v>
      </c>
      <c r="B6" s="11" t="s">
        <v>0</v>
      </c>
      <c r="C6" s="21">
        <v>14</v>
      </c>
      <c r="D6" s="21">
        <v>12</v>
      </c>
      <c r="E6" s="14">
        <f>D6/C6</f>
        <v>0.8571428571428571</v>
      </c>
      <c r="F6" s="21">
        <v>0</v>
      </c>
      <c r="G6" s="14">
        <f>F6/C6</f>
        <v>0</v>
      </c>
      <c r="H6" s="21">
        <v>2</v>
      </c>
      <c r="I6" s="14">
        <f>H6/C6</f>
        <v>0.14285714285714285</v>
      </c>
    </row>
    <row r="7" spans="1:9" x14ac:dyDescent="0.2">
      <c r="A7" s="11"/>
      <c r="B7" s="11" t="s">
        <v>1</v>
      </c>
      <c r="C7" s="21">
        <v>44</v>
      </c>
      <c r="D7" s="21">
        <v>17</v>
      </c>
      <c r="E7" s="14">
        <f>D7/C7</f>
        <v>0.38636363636363635</v>
      </c>
      <c r="F7" s="21">
        <v>2</v>
      </c>
      <c r="G7" s="14">
        <f t="shared" ref="G7:G16" si="0">F7/C7</f>
        <v>4.5454545454545456E-2</v>
      </c>
      <c r="H7" s="21">
        <v>25</v>
      </c>
      <c r="I7" s="14">
        <f t="shared" ref="I7:I17" si="1">H7/C7</f>
        <v>0.56818181818181823</v>
      </c>
    </row>
    <row r="8" spans="1:9" x14ac:dyDescent="0.2">
      <c r="A8" s="11"/>
      <c r="B8" s="11" t="s">
        <v>2</v>
      </c>
      <c r="C8" s="21">
        <v>141</v>
      </c>
      <c r="D8" s="21">
        <v>87</v>
      </c>
      <c r="E8" s="14">
        <f t="shared" ref="E8:E16" si="2">D8/C8</f>
        <v>0.61702127659574468</v>
      </c>
      <c r="F8" s="21">
        <v>5</v>
      </c>
      <c r="G8" s="14">
        <f t="shared" si="0"/>
        <v>3.5460992907801421E-2</v>
      </c>
      <c r="H8" s="21">
        <v>49</v>
      </c>
      <c r="I8" s="14">
        <f t="shared" si="1"/>
        <v>0.3475177304964539</v>
      </c>
    </row>
    <row r="9" spans="1:9" x14ac:dyDescent="0.2">
      <c r="A9" s="11" t="s">
        <v>18</v>
      </c>
      <c r="B9" s="11" t="s">
        <v>5</v>
      </c>
      <c r="C9" s="21">
        <v>135</v>
      </c>
      <c r="D9" s="21">
        <v>64</v>
      </c>
      <c r="E9" s="14">
        <f t="shared" si="2"/>
        <v>0.47407407407407409</v>
      </c>
      <c r="F9" s="21">
        <v>4</v>
      </c>
      <c r="G9" s="14">
        <f t="shared" si="0"/>
        <v>2.9629629629629631E-2</v>
      </c>
      <c r="H9" s="21">
        <v>67</v>
      </c>
      <c r="I9" s="14">
        <f t="shared" si="1"/>
        <v>0.49629629629629629</v>
      </c>
    </row>
    <row r="10" spans="1:9" ht="15" customHeight="1" x14ac:dyDescent="0.2">
      <c r="A10" s="11"/>
      <c r="B10" s="11" t="s">
        <v>6</v>
      </c>
      <c r="C10" s="21">
        <v>0</v>
      </c>
      <c r="D10" s="21">
        <v>0</v>
      </c>
      <c r="E10" s="14">
        <v>0</v>
      </c>
      <c r="F10" s="21">
        <v>0</v>
      </c>
      <c r="G10" s="14">
        <v>0</v>
      </c>
      <c r="H10" s="21">
        <v>0</v>
      </c>
      <c r="I10" s="14">
        <v>0</v>
      </c>
    </row>
    <row r="11" spans="1:9" x14ac:dyDescent="0.2">
      <c r="A11" s="11"/>
      <c r="B11" s="11" t="s">
        <v>8</v>
      </c>
      <c r="C11" s="21">
        <v>75</v>
      </c>
      <c r="D11" s="21">
        <v>36</v>
      </c>
      <c r="E11" s="14">
        <f t="shared" si="2"/>
        <v>0.48</v>
      </c>
      <c r="F11" s="21">
        <v>4</v>
      </c>
      <c r="G11" s="14">
        <f t="shared" si="0"/>
        <v>5.3333333333333337E-2</v>
      </c>
      <c r="H11" s="21">
        <v>35</v>
      </c>
      <c r="I11" s="14">
        <f t="shared" si="1"/>
        <v>0.46666666666666667</v>
      </c>
    </row>
    <row r="12" spans="1:9" x14ac:dyDescent="0.2">
      <c r="A12" s="11"/>
      <c r="B12" s="11" t="s">
        <v>23</v>
      </c>
      <c r="C12" s="21">
        <v>347</v>
      </c>
      <c r="D12" s="21">
        <v>156</v>
      </c>
      <c r="E12" s="14">
        <f t="shared" si="2"/>
        <v>0.44956772334293948</v>
      </c>
      <c r="F12" s="21">
        <v>14</v>
      </c>
      <c r="G12" s="14">
        <f t="shared" si="0"/>
        <v>4.0345821325648415E-2</v>
      </c>
      <c r="H12" s="21">
        <v>177</v>
      </c>
      <c r="I12" s="14">
        <f t="shared" si="1"/>
        <v>0.51008645533141206</v>
      </c>
    </row>
    <row r="13" spans="1:9" x14ac:dyDescent="0.2">
      <c r="A13" s="11"/>
      <c r="B13" s="11" t="s">
        <v>10</v>
      </c>
      <c r="C13" s="21">
        <v>15</v>
      </c>
      <c r="D13" s="21">
        <v>4</v>
      </c>
      <c r="E13" s="14">
        <f t="shared" si="2"/>
        <v>0.26666666666666666</v>
      </c>
      <c r="F13" s="21">
        <v>2</v>
      </c>
      <c r="G13" s="14">
        <f t="shared" si="0"/>
        <v>0.13333333333333333</v>
      </c>
      <c r="H13" s="21">
        <v>9</v>
      </c>
      <c r="I13" s="14">
        <f t="shared" si="1"/>
        <v>0.6</v>
      </c>
    </row>
    <row r="14" spans="1:9" x14ac:dyDescent="0.2">
      <c r="A14" s="11"/>
      <c r="B14" s="11" t="s">
        <v>11</v>
      </c>
      <c r="C14" s="21">
        <v>0</v>
      </c>
      <c r="D14" s="21">
        <v>0</v>
      </c>
      <c r="E14" s="14">
        <v>0</v>
      </c>
      <c r="F14" s="21">
        <v>0</v>
      </c>
      <c r="G14" s="14">
        <v>0</v>
      </c>
      <c r="H14" s="21">
        <v>0</v>
      </c>
      <c r="I14" s="14">
        <v>0</v>
      </c>
    </row>
    <row r="15" spans="1:9" x14ac:dyDescent="0.2">
      <c r="A15" s="11" t="s">
        <v>71</v>
      </c>
      <c r="B15" s="11" t="s">
        <v>13</v>
      </c>
      <c r="C15" s="21">
        <v>95</v>
      </c>
      <c r="D15" s="21">
        <v>35</v>
      </c>
      <c r="E15" s="14">
        <f t="shared" si="2"/>
        <v>0.36842105263157893</v>
      </c>
      <c r="F15" s="21">
        <v>0</v>
      </c>
      <c r="G15" s="14">
        <f t="shared" si="0"/>
        <v>0</v>
      </c>
      <c r="H15" s="21">
        <v>60</v>
      </c>
      <c r="I15" s="14">
        <f t="shared" si="1"/>
        <v>0.63157894736842102</v>
      </c>
    </row>
    <row r="16" spans="1:9" x14ac:dyDescent="0.2">
      <c r="A16" s="11"/>
      <c r="B16" s="11" t="s">
        <v>14</v>
      </c>
      <c r="C16" s="21">
        <v>114</v>
      </c>
      <c r="D16" s="21">
        <v>45</v>
      </c>
      <c r="E16" s="14">
        <f t="shared" si="2"/>
        <v>0.39473684210526316</v>
      </c>
      <c r="F16" s="21">
        <v>0</v>
      </c>
      <c r="G16" s="14">
        <f t="shared" si="0"/>
        <v>0</v>
      </c>
      <c r="H16" s="21">
        <v>69</v>
      </c>
      <c r="I16" s="14">
        <f t="shared" si="1"/>
        <v>0.60526315789473684</v>
      </c>
    </row>
    <row r="17" spans="1:9" ht="15.75" x14ac:dyDescent="0.25">
      <c r="A17" s="15" t="s">
        <v>24</v>
      </c>
      <c r="B17" s="11"/>
      <c r="C17" s="18">
        <f>SUM(C6:C16)</f>
        <v>980</v>
      </c>
      <c r="D17" s="18">
        <f>SUM(D6:D16)</f>
        <v>456</v>
      </c>
      <c r="E17" s="13">
        <f>D17/C17</f>
        <v>0.46530612244897956</v>
      </c>
      <c r="F17" s="18">
        <f>SUM(F6:F16)</f>
        <v>31</v>
      </c>
      <c r="G17" s="13">
        <f>F17/C17</f>
        <v>3.1632653061224487E-2</v>
      </c>
      <c r="H17" s="18">
        <f>SUM(H6:H16)</f>
        <v>493</v>
      </c>
      <c r="I17" s="13">
        <f t="shared" si="1"/>
        <v>0.50306122448979596</v>
      </c>
    </row>
    <row r="20" spans="1:9" x14ac:dyDescent="0.2">
      <c r="D20" s="16"/>
      <c r="E20" s="19"/>
    </row>
    <row r="22" spans="1:9" ht="15.75" x14ac:dyDescent="0.25">
      <c r="A22" s="112" t="s">
        <v>260</v>
      </c>
    </row>
    <row r="31" spans="1:9" ht="15.75" x14ac:dyDescent="0.25">
      <c r="C31" s="6"/>
    </row>
  </sheetData>
  <mergeCells count="5">
    <mergeCell ref="A2:I2"/>
    <mergeCell ref="H4:I4"/>
    <mergeCell ref="D4:E4"/>
    <mergeCell ref="F4:G4"/>
    <mergeCell ref="A1:I1"/>
  </mergeCells>
  <hyperlinks>
    <hyperlink ref="A22" location="Contents!A1" display="Contents Page" xr:uid="{1EEFAA32-51EC-4368-8475-F321B80BC62E}"/>
  </hyperlinks>
  <pageMargins left="0.7" right="0.7" top="0.75" bottom="0.75" header="0.3" footer="0.3"/>
  <ignoredErrors>
    <ignoredError sqref="E17 G17"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DA4C9-6698-401C-AAED-E31309EE4121}">
  <sheetPr>
    <tabColor rgb="FF0070C0"/>
  </sheetPr>
  <dimension ref="A1:J8"/>
  <sheetViews>
    <sheetView zoomScaleNormal="100" workbookViewId="0">
      <selection sqref="A1:G1"/>
    </sheetView>
  </sheetViews>
  <sheetFormatPr defaultColWidth="8.7109375" defaultRowHeight="15" x14ac:dyDescent="0.2"/>
  <cols>
    <col min="1" max="1" width="18.28515625" style="8" bestFit="1" customWidth="1"/>
    <col min="2" max="7" width="9.7109375" style="8" bestFit="1" customWidth="1"/>
    <col min="8" max="16384" width="8.7109375" style="8"/>
  </cols>
  <sheetData>
    <row r="1" spans="1:10" ht="15.75" x14ac:dyDescent="0.25">
      <c r="A1" s="133" t="s">
        <v>266</v>
      </c>
      <c r="B1" s="133"/>
      <c r="C1" s="133"/>
      <c r="D1" s="133"/>
      <c r="E1" s="133"/>
      <c r="F1" s="133"/>
      <c r="G1" s="133"/>
    </row>
    <row r="3" spans="1:10" ht="15.75" x14ac:dyDescent="0.2">
      <c r="A3" s="93"/>
      <c r="B3" s="28" t="s">
        <v>51</v>
      </c>
      <c r="C3" s="28" t="s">
        <v>52</v>
      </c>
      <c r="D3" s="28" t="s">
        <v>53</v>
      </c>
      <c r="E3" s="28" t="s">
        <v>54</v>
      </c>
      <c r="F3" s="28" t="s">
        <v>55</v>
      </c>
      <c r="G3" s="28" t="s">
        <v>86</v>
      </c>
    </row>
    <row r="4" spans="1:10" ht="15.75" x14ac:dyDescent="0.25">
      <c r="A4" s="37" t="s">
        <v>73</v>
      </c>
      <c r="B4" s="38">
        <v>2.1999999999999999E-2</v>
      </c>
      <c r="C4" s="38">
        <v>1.4999999999999999E-2</v>
      </c>
      <c r="D4" s="38">
        <v>1.6E-2</v>
      </c>
      <c r="E4" s="38">
        <v>1.4E-2</v>
      </c>
      <c r="F4" s="38">
        <v>2.8000000000000001E-2</v>
      </c>
      <c r="G4" s="38">
        <v>3.2000000000000001E-2</v>
      </c>
    </row>
    <row r="6" spans="1:10" ht="15.75" x14ac:dyDescent="0.25">
      <c r="A6" s="112" t="s">
        <v>260</v>
      </c>
    </row>
    <row r="8" spans="1:10" x14ac:dyDescent="0.2">
      <c r="J8" s="96"/>
    </row>
  </sheetData>
  <mergeCells count="1">
    <mergeCell ref="A1:G1"/>
  </mergeCells>
  <phoneticPr fontId="5" type="noConversion"/>
  <hyperlinks>
    <hyperlink ref="A6" location="Contents!A1" display="Contents Page" xr:uid="{AF85A855-CE75-4670-A3C1-291E8E5D96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1473B-FC4B-4DB9-B948-358FFCA023E6}">
  <sheetPr>
    <tabColor rgb="FF0070C0"/>
  </sheetPr>
  <dimension ref="A1:F12"/>
  <sheetViews>
    <sheetView zoomScaleNormal="100" workbookViewId="0">
      <selection activeCell="F20" sqref="F20"/>
    </sheetView>
  </sheetViews>
  <sheetFormatPr defaultColWidth="8.7109375" defaultRowHeight="15" x14ac:dyDescent="0.2"/>
  <cols>
    <col min="1" max="1" width="17.7109375" style="8" bestFit="1" customWidth="1"/>
    <col min="2" max="2" width="11.5703125" style="8" customWidth="1"/>
    <col min="3" max="3" width="11.28515625" style="8" customWidth="1"/>
    <col min="4" max="4" width="8.7109375" style="8"/>
    <col min="5" max="5" width="11.7109375" style="8" customWidth="1"/>
    <col min="6" max="6" width="25.7109375" style="8" customWidth="1"/>
    <col min="7" max="16384" width="8.7109375" style="8"/>
  </cols>
  <sheetData>
    <row r="1" spans="1:6" ht="15.75" x14ac:dyDescent="0.25">
      <c r="A1" s="133" t="s">
        <v>149</v>
      </c>
      <c r="B1" s="133"/>
      <c r="C1" s="133"/>
      <c r="D1" s="133"/>
      <c r="E1" s="133"/>
      <c r="F1" s="133"/>
    </row>
    <row r="2" spans="1:6" ht="15.75" x14ac:dyDescent="0.25">
      <c r="A2" s="20"/>
      <c r="B2" s="20"/>
      <c r="C2" s="20"/>
      <c r="D2" s="20"/>
      <c r="E2" s="20"/>
      <c r="F2" s="20"/>
    </row>
    <row r="3" spans="1:6" ht="33" customHeight="1" x14ac:dyDescent="0.25">
      <c r="A3" s="36" t="s">
        <v>64</v>
      </c>
      <c r="B3" s="146" t="s">
        <v>65</v>
      </c>
      <c r="C3" s="147"/>
      <c r="D3" s="146" t="s">
        <v>66</v>
      </c>
      <c r="E3" s="147"/>
      <c r="F3" s="77" t="s">
        <v>139</v>
      </c>
    </row>
    <row r="4" spans="1:6" s="17" customFormat="1" ht="15.75" x14ac:dyDescent="0.25">
      <c r="A4" s="15"/>
      <c r="B4" s="12" t="s">
        <v>137</v>
      </c>
      <c r="C4" s="12" t="s">
        <v>67</v>
      </c>
      <c r="D4" s="12" t="s">
        <v>137</v>
      </c>
      <c r="E4" s="12" t="s">
        <v>67</v>
      </c>
      <c r="F4" s="98" t="s">
        <v>67</v>
      </c>
    </row>
    <row r="5" spans="1:6" x14ac:dyDescent="0.2">
      <c r="A5" s="11" t="s">
        <v>98</v>
      </c>
      <c r="B5" s="11">
        <v>798</v>
      </c>
      <c r="C5" s="14">
        <f>B5/$B$10</f>
        <v>0.81428571428571428</v>
      </c>
      <c r="D5" s="11">
        <v>360</v>
      </c>
      <c r="E5" s="94">
        <f>D5/$D$10</f>
        <v>0.78947368421052633</v>
      </c>
      <c r="F5" s="14">
        <f t="shared" ref="F5:F10" si="0">D5/B5</f>
        <v>0.45112781954887216</v>
      </c>
    </row>
    <row r="6" spans="1:6" x14ac:dyDescent="0.2">
      <c r="A6" s="11" t="s">
        <v>97</v>
      </c>
      <c r="B6" s="11">
        <v>160</v>
      </c>
      <c r="C6" s="14">
        <f>B6/$B$10</f>
        <v>0.16326530612244897</v>
      </c>
      <c r="D6" s="11">
        <v>85</v>
      </c>
      <c r="E6" s="94">
        <f t="shared" ref="E6:E9" si="1">D6/$D$10</f>
        <v>0.18640350877192982</v>
      </c>
      <c r="F6" s="14">
        <f t="shared" si="0"/>
        <v>0.53125</v>
      </c>
    </row>
    <row r="7" spans="1:6" x14ac:dyDescent="0.2">
      <c r="A7" s="11" t="s">
        <v>100</v>
      </c>
      <c r="B7" s="11">
        <v>14</v>
      </c>
      <c r="C7" s="14">
        <f>B7/$B$10</f>
        <v>1.4285714285714285E-2</v>
      </c>
      <c r="D7" s="11">
        <v>7</v>
      </c>
      <c r="E7" s="94">
        <f t="shared" si="1"/>
        <v>1.5350877192982455E-2</v>
      </c>
      <c r="F7" s="14">
        <f t="shared" si="0"/>
        <v>0.5</v>
      </c>
    </row>
    <row r="8" spans="1:6" x14ac:dyDescent="0.2">
      <c r="A8" s="11" t="s">
        <v>99</v>
      </c>
      <c r="B8" s="11">
        <v>6</v>
      </c>
      <c r="C8" s="14">
        <f>B8/$B$10</f>
        <v>6.1224489795918364E-3</v>
      </c>
      <c r="D8" s="11">
        <v>4</v>
      </c>
      <c r="E8" s="94">
        <f t="shared" si="1"/>
        <v>8.771929824561403E-3</v>
      </c>
      <c r="F8" s="14">
        <f t="shared" si="0"/>
        <v>0.66666666666666663</v>
      </c>
    </row>
    <row r="9" spans="1:6" x14ac:dyDescent="0.2">
      <c r="A9" s="11" t="s">
        <v>153</v>
      </c>
      <c r="B9" s="11">
        <v>2</v>
      </c>
      <c r="C9" s="14">
        <f>B9/$B$10</f>
        <v>2.0408163265306124E-3</v>
      </c>
      <c r="D9" s="11">
        <v>0</v>
      </c>
      <c r="E9" s="94">
        <f t="shared" si="1"/>
        <v>0</v>
      </c>
      <c r="F9" s="14">
        <f t="shared" si="0"/>
        <v>0</v>
      </c>
    </row>
    <row r="10" spans="1:6" ht="15.75" x14ac:dyDescent="0.25">
      <c r="A10" s="15" t="s">
        <v>24</v>
      </c>
      <c r="B10" s="25">
        <f>SUM(B4:B9)</f>
        <v>980</v>
      </c>
      <c r="C10" s="13">
        <f>SUM(C5:C9)</f>
        <v>0.99999999999999989</v>
      </c>
      <c r="D10" s="15">
        <f>SUM(D5:D9)</f>
        <v>456</v>
      </c>
      <c r="E10" s="95">
        <f>SUM(E5:E9)</f>
        <v>1</v>
      </c>
      <c r="F10" s="13">
        <f t="shared" si="0"/>
        <v>0.46530612244897956</v>
      </c>
    </row>
    <row r="12" spans="1:6" ht="15.75" x14ac:dyDescent="0.25">
      <c r="A12" s="112" t="s">
        <v>260</v>
      </c>
    </row>
  </sheetData>
  <mergeCells count="3">
    <mergeCell ref="B3:C3"/>
    <mergeCell ref="D3:E3"/>
    <mergeCell ref="A1:F1"/>
  </mergeCells>
  <hyperlinks>
    <hyperlink ref="A12" location="Contents!A1" display="Contents Page" xr:uid="{49ABF55A-1D16-437A-8FAA-2C808635998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96ADC-73E6-40B3-976D-453F5CEC1927}">
  <sheetPr>
    <tabColor rgb="FF0070C0"/>
  </sheetPr>
  <dimension ref="A1:I18"/>
  <sheetViews>
    <sheetView zoomScaleNormal="100" workbookViewId="0">
      <selection activeCell="L18" sqref="L18"/>
    </sheetView>
  </sheetViews>
  <sheetFormatPr defaultColWidth="8.7109375" defaultRowHeight="15" x14ac:dyDescent="0.2"/>
  <cols>
    <col min="1" max="1" width="23.85546875" style="8" bestFit="1" customWidth="1"/>
    <col min="2" max="2" width="7.7109375" style="8" customWidth="1"/>
    <col min="3" max="3" width="11.5703125" style="8" customWidth="1"/>
    <col min="4" max="9" width="7.7109375" style="8" customWidth="1"/>
    <col min="10" max="16384" width="8.7109375" style="8"/>
  </cols>
  <sheetData>
    <row r="1" spans="1:9" ht="15.75" x14ac:dyDescent="0.25">
      <c r="A1" s="133" t="s">
        <v>173</v>
      </c>
      <c r="B1" s="133"/>
      <c r="C1" s="133"/>
      <c r="D1" s="133"/>
      <c r="E1" s="133"/>
      <c r="F1" s="133"/>
      <c r="G1" s="133"/>
      <c r="H1" s="133"/>
    </row>
    <row r="2" spans="1:9" x14ac:dyDescent="0.2">
      <c r="A2" s="33"/>
      <c r="B2" s="33"/>
      <c r="C2" s="33"/>
      <c r="D2" s="33"/>
      <c r="E2" s="33"/>
      <c r="F2" s="33"/>
      <c r="G2" s="33"/>
      <c r="H2" s="33"/>
    </row>
    <row r="3" spans="1:9" ht="15.75" customHeight="1" x14ac:dyDescent="0.25">
      <c r="A3" s="27" t="s">
        <v>3</v>
      </c>
      <c r="B3" s="149" t="s">
        <v>140</v>
      </c>
      <c r="C3" s="149"/>
      <c r="D3" s="149"/>
      <c r="E3" s="149"/>
      <c r="F3" s="149" t="s">
        <v>141</v>
      </c>
      <c r="G3" s="149"/>
      <c r="H3" s="149"/>
      <c r="I3" s="149"/>
    </row>
    <row r="4" spans="1:9" ht="15.75" x14ac:dyDescent="0.2">
      <c r="A4" s="11"/>
      <c r="B4" s="148" t="s">
        <v>68</v>
      </c>
      <c r="C4" s="148"/>
      <c r="D4" s="148" t="s">
        <v>82</v>
      </c>
      <c r="E4" s="148"/>
      <c r="F4" s="148" t="s">
        <v>68</v>
      </c>
      <c r="G4" s="148"/>
      <c r="H4" s="148" t="s">
        <v>82</v>
      </c>
      <c r="I4" s="148"/>
    </row>
    <row r="5" spans="1:9" ht="15.75" x14ac:dyDescent="0.2">
      <c r="A5" s="11"/>
      <c r="B5" s="12" t="s">
        <v>137</v>
      </c>
      <c r="C5" s="12" t="s">
        <v>67</v>
      </c>
      <c r="D5" s="12" t="s">
        <v>137</v>
      </c>
      <c r="E5" s="12" t="s">
        <v>67</v>
      </c>
      <c r="F5" s="12" t="s">
        <v>137</v>
      </c>
      <c r="G5" s="12" t="s">
        <v>67</v>
      </c>
      <c r="H5" s="12" t="s">
        <v>137</v>
      </c>
      <c r="I5" s="12" t="s">
        <v>67</v>
      </c>
    </row>
    <row r="6" spans="1:9" x14ac:dyDescent="0.2">
      <c r="A6" s="11" t="s">
        <v>5</v>
      </c>
      <c r="B6" s="11">
        <v>13</v>
      </c>
      <c r="C6" s="14">
        <f>B6/980</f>
        <v>1.3265306122448979E-2</v>
      </c>
      <c r="D6" s="11">
        <v>120</v>
      </c>
      <c r="E6" s="14">
        <f>D6/980</f>
        <v>0.12244897959183673</v>
      </c>
      <c r="F6" s="11">
        <v>7</v>
      </c>
      <c r="G6" s="14">
        <f>F6/458</f>
        <v>1.5283842794759825E-2</v>
      </c>
      <c r="H6" s="11">
        <v>57</v>
      </c>
      <c r="I6" s="14">
        <f>H6/458</f>
        <v>0.12445414847161572</v>
      </c>
    </row>
    <row r="7" spans="1:9" x14ac:dyDescent="0.2">
      <c r="A7" s="11" t="s">
        <v>8</v>
      </c>
      <c r="B7" s="11">
        <v>16</v>
      </c>
      <c r="C7" s="14">
        <f t="shared" ref="C7:C15" si="0">B7/980</f>
        <v>1.6326530612244899E-2</v>
      </c>
      <c r="D7" s="11">
        <v>59</v>
      </c>
      <c r="E7" s="14">
        <f t="shared" ref="E7:E15" si="1">D7/980</f>
        <v>6.0204081632653061E-2</v>
      </c>
      <c r="F7" s="11">
        <v>6</v>
      </c>
      <c r="G7" s="14">
        <f t="shared" ref="G7:I15" si="2">F7/458</f>
        <v>1.3100436681222707E-2</v>
      </c>
      <c r="H7" s="11">
        <v>30</v>
      </c>
      <c r="I7" s="14">
        <f t="shared" si="2"/>
        <v>6.5502183406113537E-2</v>
      </c>
    </row>
    <row r="8" spans="1:9" x14ac:dyDescent="0.2">
      <c r="A8" s="11" t="s">
        <v>0</v>
      </c>
      <c r="B8" s="11">
        <v>4</v>
      </c>
      <c r="C8" s="14">
        <f t="shared" si="0"/>
        <v>4.0816326530612249E-3</v>
      </c>
      <c r="D8" s="11">
        <v>10</v>
      </c>
      <c r="E8" s="14">
        <f t="shared" si="1"/>
        <v>1.020408163265306E-2</v>
      </c>
      <c r="F8" s="11">
        <v>4</v>
      </c>
      <c r="G8" s="14">
        <f t="shared" si="2"/>
        <v>8.7336244541484712E-3</v>
      </c>
      <c r="H8" s="11">
        <v>8</v>
      </c>
      <c r="I8" s="14">
        <f t="shared" si="2"/>
        <v>1.7467248908296942E-2</v>
      </c>
    </row>
    <row r="9" spans="1:9" x14ac:dyDescent="0.2">
      <c r="A9" s="11" t="s">
        <v>13</v>
      </c>
      <c r="B9" s="11">
        <v>19</v>
      </c>
      <c r="C9" s="14">
        <f t="shared" si="0"/>
        <v>1.9387755102040816E-2</v>
      </c>
      <c r="D9" s="11">
        <v>76</v>
      </c>
      <c r="E9" s="14">
        <f t="shared" si="1"/>
        <v>7.7551020408163265E-2</v>
      </c>
      <c r="F9" s="11">
        <v>9</v>
      </c>
      <c r="G9" s="14">
        <f t="shared" si="2"/>
        <v>1.9650655021834062E-2</v>
      </c>
      <c r="H9" s="11">
        <v>26</v>
      </c>
      <c r="I9" s="14">
        <f t="shared" si="2"/>
        <v>5.6768558951965066E-2</v>
      </c>
    </row>
    <row r="10" spans="1:9" x14ac:dyDescent="0.2">
      <c r="A10" s="11" t="s">
        <v>14</v>
      </c>
      <c r="B10" s="11">
        <v>16</v>
      </c>
      <c r="C10" s="14">
        <f t="shared" si="0"/>
        <v>1.6326530612244899E-2</v>
      </c>
      <c r="D10" s="11">
        <v>98</v>
      </c>
      <c r="E10" s="14">
        <f t="shared" si="1"/>
        <v>0.1</v>
      </c>
      <c r="F10" s="11">
        <v>7</v>
      </c>
      <c r="G10" s="14">
        <f t="shared" si="2"/>
        <v>1.5283842794759825E-2</v>
      </c>
      <c r="H10" s="11">
        <v>38</v>
      </c>
      <c r="I10" s="14">
        <f t="shared" si="2"/>
        <v>8.296943231441048E-2</v>
      </c>
    </row>
    <row r="11" spans="1:9" x14ac:dyDescent="0.2">
      <c r="A11" s="11" t="s">
        <v>23</v>
      </c>
      <c r="B11" s="11">
        <v>61</v>
      </c>
      <c r="C11" s="14">
        <f t="shared" si="0"/>
        <v>6.224489795918367E-2</v>
      </c>
      <c r="D11" s="11">
        <v>286</v>
      </c>
      <c r="E11" s="14">
        <f t="shared" si="1"/>
        <v>0.29183673469387755</v>
      </c>
      <c r="F11" s="11">
        <v>33</v>
      </c>
      <c r="G11" s="14">
        <f t="shared" si="2"/>
        <v>7.2052401746724892E-2</v>
      </c>
      <c r="H11" s="11">
        <v>123</v>
      </c>
      <c r="I11" s="14">
        <f t="shared" si="2"/>
        <v>0.26855895196506552</v>
      </c>
    </row>
    <row r="12" spans="1:9" x14ac:dyDescent="0.2">
      <c r="A12" s="11" t="s">
        <v>10</v>
      </c>
      <c r="B12" s="11">
        <v>0</v>
      </c>
      <c r="C12" s="14">
        <f t="shared" si="0"/>
        <v>0</v>
      </c>
      <c r="D12" s="11">
        <v>15</v>
      </c>
      <c r="E12" s="14">
        <f t="shared" si="1"/>
        <v>1.5306122448979591E-2</v>
      </c>
      <c r="F12" s="11">
        <v>0</v>
      </c>
      <c r="G12" s="14">
        <f t="shared" si="2"/>
        <v>0</v>
      </c>
      <c r="H12" s="11">
        <v>4</v>
      </c>
      <c r="I12" s="14">
        <f t="shared" si="2"/>
        <v>8.7336244541484712E-3</v>
      </c>
    </row>
    <row r="13" spans="1:9" x14ac:dyDescent="0.2">
      <c r="A13" s="11" t="s">
        <v>1</v>
      </c>
      <c r="B13" s="11">
        <v>4</v>
      </c>
      <c r="C13" s="14">
        <f t="shared" si="0"/>
        <v>4.0816326530612249E-3</v>
      </c>
      <c r="D13" s="11">
        <v>40</v>
      </c>
      <c r="E13" s="14">
        <f t="shared" si="1"/>
        <v>4.0816326530612242E-2</v>
      </c>
      <c r="F13" s="11">
        <v>0</v>
      </c>
      <c r="G13" s="14">
        <f t="shared" si="2"/>
        <v>0</v>
      </c>
      <c r="H13" s="11">
        <v>17</v>
      </c>
      <c r="I13" s="14">
        <f t="shared" si="2"/>
        <v>3.7117903930131008E-2</v>
      </c>
    </row>
    <row r="14" spans="1:9" x14ac:dyDescent="0.2">
      <c r="A14" s="11" t="s">
        <v>2</v>
      </c>
      <c r="B14" s="11">
        <v>33</v>
      </c>
      <c r="C14" s="14">
        <f t="shared" si="0"/>
        <v>3.3673469387755103E-2</v>
      </c>
      <c r="D14" s="11">
        <v>108</v>
      </c>
      <c r="E14" s="14">
        <f t="shared" si="1"/>
        <v>0.11020408163265306</v>
      </c>
      <c r="F14" s="11">
        <v>23</v>
      </c>
      <c r="G14" s="14">
        <f t="shared" si="2"/>
        <v>5.0218340611353711E-2</v>
      </c>
      <c r="H14" s="11">
        <v>64</v>
      </c>
      <c r="I14" s="14">
        <f t="shared" si="2"/>
        <v>0.13973799126637554</v>
      </c>
    </row>
    <row r="15" spans="1:9" ht="15.75" x14ac:dyDescent="0.25">
      <c r="A15" s="15" t="s">
        <v>24</v>
      </c>
      <c r="B15" s="15">
        <f>SUM(B6:B14)</f>
        <v>166</v>
      </c>
      <c r="C15" s="13">
        <f t="shared" si="0"/>
        <v>0.16938775510204082</v>
      </c>
      <c r="D15" s="15">
        <f>SUM(D6:D14)</f>
        <v>812</v>
      </c>
      <c r="E15" s="13">
        <f t="shared" si="1"/>
        <v>0.82857142857142863</v>
      </c>
      <c r="F15" s="15">
        <f>SUM(F6:F14)</f>
        <v>89</v>
      </c>
      <c r="G15" s="13">
        <f t="shared" si="2"/>
        <v>0.1943231441048035</v>
      </c>
      <c r="H15" s="15">
        <f>SUM(H6:H14)</f>
        <v>367</v>
      </c>
      <c r="I15" s="13">
        <f t="shared" si="2"/>
        <v>0.80131004366812231</v>
      </c>
    </row>
    <row r="16" spans="1:9" x14ac:dyDescent="0.2">
      <c r="A16" s="8" t="s">
        <v>279</v>
      </c>
    </row>
    <row r="18" spans="1:1" ht="15.75" x14ac:dyDescent="0.25">
      <c r="A18" s="112" t="s">
        <v>260</v>
      </c>
    </row>
  </sheetData>
  <mergeCells count="7">
    <mergeCell ref="A1:H1"/>
    <mergeCell ref="B4:C4"/>
    <mergeCell ref="D4:E4"/>
    <mergeCell ref="F4:G4"/>
    <mergeCell ref="H4:I4"/>
    <mergeCell ref="B3:E3"/>
    <mergeCell ref="F3:I3"/>
  </mergeCells>
  <hyperlinks>
    <hyperlink ref="A18" location="Contents!A1" display="Contents Page" xr:uid="{916D9E8B-EE51-4477-86CD-8C1DE905B635}"/>
  </hyperlinks>
  <pageMargins left="0.7" right="0.7" top="0.75" bottom="0.75" header="0.3" footer="0.3"/>
  <ignoredErrors>
    <ignoredError sqref="C15 E15 G15"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0B5D-2A5B-41C3-80A9-3688827181D0}">
  <sheetPr>
    <tabColor rgb="FF0070C0"/>
  </sheetPr>
  <dimension ref="A1:K6"/>
  <sheetViews>
    <sheetView zoomScaleNormal="100" workbookViewId="0">
      <selection activeCell="L21" sqref="L21"/>
    </sheetView>
  </sheetViews>
  <sheetFormatPr defaultColWidth="8.7109375" defaultRowHeight="15" x14ac:dyDescent="0.2"/>
  <cols>
    <col min="1" max="1" width="16.85546875" style="8" customWidth="1"/>
    <col min="2" max="2" width="10" style="8" customWidth="1"/>
    <col min="3" max="16384" width="8.7109375" style="8"/>
  </cols>
  <sheetData>
    <row r="1" spans="1:11" ht="15.75" x14ac:dyDescent="0.25">
      <c r="A1" s="17" t="s">
        <v>267</v>
      </c>
    </row>
    <row r="2" spans="1:11" ht="15.75" x14ac:dyDescent="0.25">
      <c r="A2" s="17"/>
    </row>
    <row r="3" spans="1:11" ht="15.75" x14ac:dyDescent="0.25">
      <c r="A3" s="150" t="s">
        <v>154</v>
      </c>
      <c r="B3" s="27" t="s">
        <v>49</v>
      </c>
      <c r="C3" s="27" t="s">
        <v>50</v>
      </c>
      <c r="D3" s="27" t="s">
        <v>51</v>
      </c>
      <c r="E3" s="27" t="s">
        <v>52</v>
      </c>
      <c r="F3" s="27" t="s">
        <v>53</v>
      </c>
      <c r="G3" s="27" t="s">
        <v>54</v>
      </c>
      <c r="H3" s="27" t="s">
        <v>55</v>
      </c>
      <c r="I3" s="27" t="s">
        <v>86</v>
      </c>
    </row>
    <row r="4" spans="1:11" x14ac:dyDescent="0.2">
      <c r="A4" s="150"/>
      <c r="B4" s="38">
        <v>0.72399999999999998</v>
      </c>
      <c r="C4" s="38">
        <v>0.71499999999999997</v>
      </c>
      <c r="D4" s="38">
        <v>0.745</v>
      </c>
      <c r="E4" s="38">
        <v>0.753</v>
      </c>
      <c r="F4" s="38">
        <v>0.84499999999999997</v>
      </c>
      <c r="G4" s="38">
        <v>0.876</v>
      </c>
      <c r="H4" s="38">
        <v>0.68300000000000005</v>
      </c>
      <c r="I4" s="38">
        <v>0.45</v>
      </c>
      <c r="K4" s="122"/>
    </row>
    <row r="6" spans="1:11" ht="15.75" x14ac:dyDescent="0.25">
      <c r="A6" s="112" t="s">
        <v>260</v>
      </c>
    </row>
  </sheetData>
  <mergeCells count="1">
    <mergeCell ref="A3:A4"/>
  </mergeCells>
  <phoneticPr fontId="5" type="noConversion"/>
  <hyperlinks>
    <hyperlink ref="A6" location="Contents!A1" display="Contents Page" xr:uid="{65FA203E-6597-4A34-B9E8-B8A495652605}"/>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46BFD-1B32-4135-B7F4-7AC7741F1EFD}">
  <sheetPr>
    <tabColor rgb="FF0070C0"/>
  </sheetPr>
  <dimension ref="A1:D9"/>
  <sheetViews>
    <sheetView zoomScaleNormal="100" workbookViewId="0">
      <selection activeCell="H25" sqref="H25"/>
    </sheetView>
  </sheetViews>
  <sheetFormatPr defaultColWidth="8.7109375" defaultRowHeight="15" x14ac:dyDescent="0.2"/>
  <cols>
    <col min="1" max="1" width="20.42578125" style="8" bestFit="1" customWidth="1"/>
    <col min="2" max="2" width="22.140625" style="8" bestFit="1" customWidth="1"/>
    <col min="3" max="3" width="15.140625" style="8" customWidth="1"/>
    <col min="4" max="4" width="10.5703125" style="8" bestFit="1" customWidth="1"/>
    <col min="5" max="16384" width="8.7109375" style="8"/>
  </cols>
  <sheetData>
    <row r="1" spans="1:4" ht="15.75" x14ac:dyDescent="0.25">
      <c r="A1" s="135" t="s">
        <v>268</v>
      </c>
      <c r="B1" s="135"/>
      <c r="C1" s="135"/>
      <c r="D1" s="135"/>
    </row>
    <row r="3" spans="1:4" ht="45" customHeight="1" x14ac:dyDescent="0.2">
      <c r="A3" s="28" t="s">
        <v>20</v>
      </c>
      <c r="B3" s="9" t="s">
        <v>74</v>
      </c>
      <c r="C3" s="9" t="s">
        <v>75</v>
      </c>
      <c r="D3" s="9" t="s">
        <v>76</v>
      </c>
    </row>
    <row r="4" spans="1:4" x14ac:dyDescent="0.2">
      <c r="A4" s="59" t="s">
        <v>17</v>
      </c>
      <c r="B4" s="59">
        <v>199</v>
      </c>
      <c r="C4" s="59">
        <v>109</v>
      </c>
      <c r="D4" s="60">
        <f>C4/B4</f>
        <v>0.54773869346733672</v>
      </c>
    </row>
    <row r="5" spans="1:4" x14ac:dyDescent="0.2">
      <c r="A5" s="11" t="s">
        <v>18</v>
      </c>
      <c r="B5" s="11">
        <v>572</v>
      </c>
      <c r="C5" s="11">
        <v>255</v>
      </c>
      <c r="D5" s="14">
        <f>C5/B5</f>
        <v>0.44580419580419578</v>
      </c>
    </row>
    <row r="6" spans="1:4" x14ac:dyDescent="0.2">
      <c r="A6" s="39" t="s">
        <v>19</v>
      </c>
      <c r="B6" s="11">
        <v>209</v>
      </c>
      <c r="C6" s="11">
        <v>77</v>
      </c>
      <c r="D6" s="14">
        <v>0.71544715447154472</v>
      </c>
    </row>
    <row r="7" spans="1:4" ht="15.75" x14ac:dyDescent="0.25">
      <c r="A7" s="15" t="s">
        <v>24</v>
      </c>
      <c r="B7" s="25">
        <f>SUM(B4:B6)</f>
        <v>980</v>
      </c>
      <c r="C7" s="25">
        <f>SUM(C4:C6)</f>
        <v>441</v>
      </c>
      <c r="D7" s="13">
        <f>C7/B7</f>
        <v>0.45</v>
      </c>
    </row>
    <row r="9" spans="1:4" ht="15.75" x14ac:dyDescent="0.25">
      <c r="A9" s="112" t="s">
        <v>260</v>
      </c>
    </row>
  </sheetData>
  <sortState xmlns:xlrd2="http://schemas.microsoft.com/office/spreadsheetml/2017/richdata2" ref="A4:D6">
    <sortCondition ref="A4:A6"/>
  </sortState>
  <mergeCells count="1">
    <mergeCell ref="A1:D1"/>
  </mergeCells>
  <hyperlinks>
    <hyperlink ref="A9" location="Contents!A1" display="Contents Page" xr:uid="{C080C08C-7258-44F1-B134-710927D9E1D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7F7A0-B834-4049-8DC5-44E699663F3C}">
  <sheetPr>
    <tabColor rgb="FF0070C0"/>
  </sheetPr>
  <dimension ref="A1:D17"/>
  <sheetViews>
    <sheetView zoomScaleNormal="100" workbookViewId="0">
      <selection activeCell="I16" sqref="I16"/>
    </sheetView>
  </sheetViews>
  <sheetFormatPr defaultColWidth="8.7109375" defaultRowHeight="15" x14ac:dyDescent="0.2"/>
  <cols>
    <col min="1" max="1" width="12.42578125" style="8" bestFit="1" customWidth="1"/>
    <col min="2" max="2" width="31.28515625" style="8" bestFit="1" customWidth="1"/>
    <col min="3" max="4" width="13.42578125" style="8" bestFit="1" customWidth="1"/>
    <col min="5" max="16384" width="8.7109375" style="8"/>
  </cols>
  <sheetData>
    <row r="1" spans="1:4" ht="15.75" customHeight="1" x14ac:dyDescent="0.25">
      <c r="A1" s="153" t="s">
        <v>261</v>
      </c>
      <c r="B1" s="153"/>
      <c r="C1" s="153"/>
      <c r="D1" s="153"/>
    </row>
    <row r="3" spans="1:4" ht="15.75" x14ac:dyDescent="0.25">
      <c r="A3" s="92" t="s">
        <v>20</v>
      </c>
      <c r="B3" s="92" t="s">
        <v>3</v>
      </c>
      <c r="C3" s="92" t="s">
        <v>180</v>
      </c>
      <c r="D3" s="92" t="s">
        <v>132</v>
      </c>
    </row>
    <row r="4" spans="1:4" ht="15" customHeight="1" x14ac:dyDescent="0.2">
      <c r="A4" s="151" t="s">
        <v>17</v>
      </c>
      <c r="B4" s="26" t="s">
        <v>0</v>
      </c>
      <c r="C4" s="100">
        <v>0</v>
      </c>
      <c r="D4" s="100">
        <v>0</v>
      </c>
    </row>
    <row r="5" spans="1:4" x14ac:dyDescent="0.2">
      <c r="A5" s="151"/>
      <c r="B5" s="26" t="s">
        <v>1</v>
      </c>
      <c r="C5" s="100">
        <v>1</v>
      </c>
      <c r="D5" s="100">
        <v>1</v>
      </c>
    </row>
    <row r="6" spans="1:4" x14ac:dyDescent="0.2">
      <c r="A6" s="151"/>
      <c r="B6" s="26" t="s">
        <v>2</v>
      </c>
      <c r="C6" s="100">
        <v>0</v>
      </c>
      <c r="D6" s="100">
        <v>0</v>
      </c>
    </row>
    <row r="7" spans="1:4" ht="15" customHeight="1" x14ac:dyDescent="0.2">
      <c r="A7" s="151" t="s">
        <v>18</v>
      </c>
      <c r="B7" s="26" t="s">
        <v>5</v>
      </c>
      <c r="C7" s="100">
        <v>4</v>
      </c>
      <c r="D7" s="100">
        <v>3</v>
      </c>
    </row>
    <row r="8" spans="1:4" x14ac:dyDescent="0.2">
      <c r="A8" s="151"/>
      <c r="B8" s="26" t="s">
        <v>6</v>
      </c>
      <c r="C8" s="100">
        <v>0</v>
      </c>
      <c r="D8" s="100">
        <v>0</v>
      </c>
    </row>
    <row r="9" spans="1:4" x14ac:dyDescent="0.2">
      <c r="A9" s="151"/>
      <c r="B9" s="26" t="s">
        <v>8</v>
      </c>
      <c r="C9" s="100">
        <v>1</v>
      </c>
      <c r="D9" s="100">
        <v>1</v>
      </c>
    </row>
    <row r="10" spans="1:4" x14ac:dyDescent="0.2">
      <c r="A10" s="151"/>
      <c r="B10" s="26" t="s">
        <v>23</v>
      </c>
      <c r="C10" s="100">
        <v>12</v>
      </c>
      <c r="D10" s="100">
        <v>7</v>
      </c>
    </row>
    <row r="11" spans="1:4" x14ac:dyDescent="0.2">
      <c r="A11" s="151"/>
      <c r="B11" s="26" t="s">
        <v>10</v>
      </c>
      <c r="C11" s="100">
        <v>0</v>
      </c>
      <c r="D11" s="100">
        <v>0</v>
      </c>
    </row>
    <row r="12" spans="1:4" x14ac:dyDescent="0.2">
      <c r="A12" s="151"/>
      <c r="B12" s="26" t="s">
        <v>11</v>
      </c>
      <c r="C12" s="100">
        <v>1</v>
      </c>
      <c r="D12" s="100">
        <v>1</v>
      </c>
    </row>
    <row r="13" spans="1:4" x14ac:dyDescent="0.2">
      <c r="A13" s="151" t="s">
        <v>19</v>
      </c>
      <c r="B13" s="26" t="s">
        <v>13</v>
      </c>
      <c r="C13" s="100">
        <v>2</v>
      </c>
      <c r="D13" s="100">
        <v>1</v>
      </c>
    </row>
    <row r="14" spans="1:4" x14ac:dyDescent="0.2">
      <c r="A14" s="151"/>
      <c r="B14" s="26" t="s">
        <v>14</v>
      </c>
      <c r="C14" s="100">
        <v>1</v>
      </c>
      <c r="D14" s="100">
        <v>1</v>
      </c>
    </row>
    <row r="15" spans="1:4" ht="15.75" x14ac:dyDescent="0.25">
      <c r="A15" s="152" t="s">
        <v>24</v>
      </c>
      <c r="B15" s="152"/>
      <c r="C15" s="61">
        <f>SUM(C4:C14)</f>
        <v>22</v>
      </c>
      <c r="D15" s="61">
        <f>SUM(D4:D14)</f>
        <v>15</v>
      </c>
    </row>
    <row r="17" spans="1:1" ht="15.75" x14ac:dyDescent="0.25">
      <c r="A17" s="112" t="s">
        <v>260</v>
      </c>
    </row>
  </sheetData>
  <mergeCells count="5">
    <mergeCell ref="A4:A6"/>
    <mergeCell ref="A7:A12"/>
    <mergeCell ref="A13:A14"/>
    <mergeCell ref="A15:B15"/>
    <mergeCell ref="A1:D1"/>
  </mergeCells>
  <hyperlinks>
    <hyperlink ref="A17" location="Contents!A1" display="Contents Page" xr:uid="{4F15E63B-EFBF-497C-AF3A-551EA006192D}"/>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87169-6049-4526-AFB5-E3B15736EFC3}">
  <sheetPr>
    <tabColor rgb="FF0070C0"/>
  </sheetPr>
  <dimension ref="A1:E35"/>
  <sheetViews>
    <sheetView zoomScaleNormal="100" workbookViewId="0">
      <selection activeCell="J12" sqref="J12"/>
    </sheetView>
  </sheetViews>
  <sheetFormatPr defaultColWidth="8.7109375" defaultRowHeight="15" x14ac:dyDescent="0.2"/>
  <cols>
    <col min="1" max="1" width="31.28515625" style="22" bestFit="1" customWidth="1"/>
    <col min="2" max="2" width="9.42578125" style="22" bestFit="1" customWidth="1"/>
    <col min="3" max="3" width="15.5703125" style="22" bestFit="1" customWidth="1"/>
    <col min="4" max="4" width="22.42578125" style="115" customWidth="1"/>
    <col min="5" max="5" width="36.28515625" style="22" bestFit="1" customWidth="1"/>
    <col min="6" max="16384" width="8.7109375" style="22"/>
  </cols>
  <sheetData>
    <row r="1" spans="1:5" ht="15.75" x14ac:dyDescent="0.2">
      <c r="A1" s="174" t="s">
        <v>176</v>
      </c>
      <c r="B1" s="174"/>
      <c r="C1" s="174"/>
      <c r="D1" s="174"/>
      <c r="E1" s="174"/>
    </row>
    <row r="2" spans="1:5" ht="15.75" x14ac:dyDescent="0.2">
      <c r="A2" s="175"/>
      <c r="B2" s="175"/>
      <c r="C2" s="175"/>
      <c r="D2" s="175"/>
      <c r="E2" s="175"/>
    </row>
    <row r="3" spans="1:5" ht="15.75" x14ac:dyDescent="0.25">
      <c r="A3" s="92" t="s">
        <v>3</v>
      </c>
      <c r="B3" s="92" t="s">
        <v>137</v>
      </c>
      <c r="C3" s="92" t="s">
        <v>174</v>
      </c>
      <c r="D3" s="113" t="s">
        <v>210</v>
      </c>
      <c r="E3" s="92" t="s">
        <v>77</v>
      </c>
    </row>
    <row r="4" spans="1:5" x14ac:dyDescent="0.2">
      <c r="A4" s="154" t="s">
        <v>5</v>
      </c>
      <c r="B4" s="26" t="s">
        <v>181</v>
      </c>
      <c r="C4" s="26" t="s">
        <v>193</v>
      </c>
      <c r="D4" s="114">
        <v>12</v>
      </c>
      <c r="E4" s="26" t="s">
        <v>194</v>
      </c>
    </row>
    <row r="5" spans="1:5" x14ac:dyDescent="0.2">
      <c r="A5" s="154"/>
      <c r="B5" s="26" t="s">
        <v>182</v>
      </c>
      <c r="C5" s="26" t="s">
        <v>195</v>
      </c>
      <c r="D5" s="114">
        <v>15</v>
      </c>
      <c r="E5" s="26" t="s">
        <v>78</v>
      </c>
    </row>
    <row r="6" spans="1:5" x14ac:dyDescent="0.2">
      <c r="A6" s="154"/>
      <c r="B6" s="26" t="s">
        <v>183</v>
      </c>
      <c r="C6" s="26" t="s">
        <v>196</v>
      </c>
      <c r="D6" s="114">
        <v>25</v>
      </c>
      <c r="E6" s="26" t="s">
        <v>78</v>
      </c>
    </row>
    <row r="7" spans="1:5" x14ac:dyDescent="0.2">
      <c r="A7" s="154"/>
      <c r="B7" s="26" t="s">
        <v>184</v>
      </c>
      <c r="C7" s="26" t="s">
        <v>110</v>
      </c>
      <c r="D7" s="114">
        <v>15</v>
      </c>
      <c r="E7" s="26" t="s">
        <v>194</v>
      </c>
    </row>
    <row r="8" spans="1:5" x14ac:dyDescent="0.2">
      <c r="A8" s="154"/>
      <c r="B8" s="26" t="s">
        <v>209</v>
      </c>
      <c r="C8" s="156">
        <v>4</v>
      </c>
      <c r="D8" s="156"/>
      <c r="E8" s="156"/>
    </row>
    <row r="9" spans="1:5" ht="15" customHeight="1" x14ac:dyDescent="0.2">
      <c r="A9" s="154" t="s">
        <v>8</v>
      </c>
      <c r="B9" s="26" t="s">
        <v>181</v>
      </c>
      <c r="C9" s="26" t="s">
        <v>197</v>
      </c>
      <c r="D9" s="114">
        <v>12</v>
      </c>
      <c r="E9" s="26" t="s">
        <v>78</v>
      </c>
    </row>
    <row r="10" spans="1:5" x14ac:dyDescent="0.2">
      <c r="A10" s="154"/>
      <c r="B10" s="26" t="s">
        <v>209</v>
      </c>
      <c r="C10" s="156">
        <v>1</v>
      </c>
      <c r="D10" s="156"/>
      <c r="E10" s="156"/>
    </row>
    <row r="11" spans="1:5" ht="15" customHeight="1" x14ac:dyDescent="0.2">
      <c r="A11" s="154" t="s">
        <v>13</v>
      </c>
      <c r="B11" s="26" t="s">
        <v>181</v>
      </c>
      <c r="C11" s="26" t="s">
        <v>126</v>
      </c>
      <c r="D11" s="114">
        <v>25</v>
      </c>
      <c r="E11" s="26" t="s">
        <v>194</v>
      </c>
    </row>
    <row r="12" spans="1:5" x14ac:dyDescent="0.2">
      <c r="A12" s="154"/>
      <c r="B12" s="26" t="s">
        <v>182</v>
      </c>
      <c r="C12" s="26" t="s">
        <v>198</v>
      </c>
      <c r="D12" s="114">
        <v>11</v>
      </c>
      <c r="E12" s="26" t="s">
        <v>78</v>
      </c>
    </row>
    <row r="13" spans="1:5" x14ac:dyDescent="0.2">
      <c r="A13" s="154"/>
      <c r="B13" s="26" t="s">
        <v>209</v>
      </c>
      <c r="C13" s="156">
        <v>2</v>
      </c>
      <c r="D13" s="156"/>
      <c r="E13" s="156"/>
    </row>
    <row r="14" spans="1:5" x14ac:dyDescent="0.2">
      <c r="A14" s="154" t="s">
        <v>14</v>
      </c>
      <c r="B14" s="26" t="s">
        <v>181</v>
      </c>
      <c r="C14" s="26" t="s">
        <v>199</v>
      </c>
      <c r="D14" s="114">
        <v>17</v>
      </c>
      <c r="E14" s="26" t="s">
        <v>78</v>
      </c>
    </row>
    <row r="15" spans="1:5" x14ac:dyDescent="0.2">
      <c r="A15" s="154"/>
      <c r="B15" s="26" t="s">
        <v>209</v>
      </c>
      <c r="C15" s="156">
        <v>1</v>
      </c>
      <c r="D15" s="156"/>
      <c r="E15" s="156"/>
    </row>
    <row r="16" spans="1:5" ht="15" customHeight="1" x14ac:dyDescent="0.2">
      <c r="A16" s="154" t="s">
        <v>23</v>
      </c>
      <c r="B16" s="26" t="s">
        <v>181</v>
      </c>
      <c r="C16" s="26" t="s">
        <v>116</v>
      </c>
      <c r="D16" s="114">
        <v>20</v>
      </c>
      <c r="E16" s="26" t="s">
        <v>80</v>
      </c>
    </row>
    <row r="17" spans="1:5" x14ac:dyDescent="0.2">
      <c r="A17" s="154"/>
      <c r="B17" s="26" t="s">
        <v>182</v>
      </c>
      <c r="C17" s="26" t="s">
        <v>200</v>
      </c>
      <c r="D17" s="114">
        <v>15</v>
      </c>
      <c r="E17" s="26" t="s">
        <v>78</v>
      </c>
    </row>
    <row r="18" spans="1:5" x14ac:dyDescent="0.2">
      <c r="A18" s="154"/>
      <c r="B18" s="26" t="s">
        <v>183</v>
      </c>
      <c r="C18" s="26" t="s">
        <v>122</v>
      </c>
      <c r="D18" s="114">
        <v>15</v>
      </c>
      <c r="E18" s="26" t="s">
        <v>194</v>
      </c>
    </row>
    <row r="19" spans="1:5" x14ac:dyDescent="0.2">
      <c r="A19" s="154"/>
      <c r="B19" s="26" t="s">
        <v>184</v>
      </c>
      <c r="C19" s="26" t="s">
        <v>201</v>
      </c>
      <c r="D19" s="114">
        <v>12</v>
      </c>
      <c r="E19" s="26" t="s">
        <v>194</v>
      </c>
    </row>
    <row r="20" spans="1:5" x14ac:dyDescent="0.2">
      <c r="A20" s="154"/>
      <c r="B20" s="26" t="s">
        <v>185</v>
      </c>
      <c r="C20" s="26" t="s">
        <v>202</v>
      </c>
      <c r="D20" s="114">
        <v>17</v>
      </c>
      <c r="E20" s="26" t="s">
        <v>79</v>
      </c>
    </row>
    <row r="21" spans="1:5" x14ac:dyDescent="0.2">
      <c r="A21" s="154"/>
      <c r="B21" s="26" t="s">
        <v>186</v>
      </c>
      <c r="C21" s="26" t="s">
        <v>203</v>
      </c>
      <c r="D21" s="114">
        <v>18</v>
      </c>
      <c r="E21" s="26" t="s">
        <v>78</v>
      </c>
    </row>
    <row r="22" spans="1:5" x14ac:dyDescent="0.2">
      <c r="A22" s="154"/>
      <c r="B22" s="26" t="s">
        <v>187</v>
      </c>
      <c r="C22" s="26" t="s">
        <v>118</v>
      </c>
      <c r="D22" s="114">
        <v>22</v>
      </c>
      <c r="E22" s="26" t="s">
        <v>78</v>
      </c>
    </row>
    <row r="23" spans="1:5" x14ac:dyDescent="0.2">
      <c r="A23" s="154"/>
      <c r="B23" s="26" t="s">
        <v>188</v>
      </c>
      <c r="C23" s="26" t="s">
        <v>204</v>
      </c>
      <c r="D23" s="114">
        <v>15</v>
      </c>
      <c r="E23" s="26" t="s">
        <v>78</v>
      </c>
    </row>
    <row r="24" spans="1:5" x14ac:dyDescent="0.2">
      <c r="A24" s="154"/>
      <c r="B24" s="26" t="s">
        <v>189</v>
      </c>
      <c r="C24" s="26" t="s">
        <v>205</v>
      </c>
      <c r="D24" s="114">
        <v>15</v>
      </c>
      <c r="E24" s="26" t="s">
        <v>78</v>
      </c>
    </row>
    <row r="25" spans="1:5" x14ac:dyDescent="0.2">
      <c r="A25" s="154"/>
      <c r="B25" s="26" t="s">
        <v>190</v>
      </c>
      <c r="C25" s="26" t="s">
        <v>206</v>
      </c>
      <c r="D25" s="114">
        <v>17</v>
      </c>
      <c r="E25" s="26" t="s">
        <v>78</v>
      </c>
    </row>
    <row r="26" spans="1:5" x14ac:dyDescent="0.2">
      <c r="A26" s="154"/>
      <c r="B26" s="26" t="s">
        <v>191</v>
      </c>
      <c r="C26" s="26" t="s">
        <v>120</v>
      </c>
      <c r="D26" s="114">
        <v>25</v>
      </c>
      <c r="E26" s="26" t="s">
        <v>78</v>
      </c>
    </row>
    <row r="27" spans="1:5" x14ac:dyDescent="0.2">
      <c r="A27" s="154"/>
      <c r="B27" s="26" t="s">
        <v>192</v>
      </c>
      <c r="C27" s="26" t="s">
        <v>121</v>
      </c>
      <c r="D27" s="114">
        <v>35</v>
      </c>
      <c r="E27" s="26" t="s">
        <v>78</v>
      </c>
    </row>
    <row r="28" spans="1:5" x14ac:dyDescent="0.2">
      <c r="A28" s="154"/>
      <c r="B28" s="26" t="s">
        <v>209</v>
      </c>
      <c r="C28" s="156">
        <v>12</v>
      </c>
      <c r="D28" s="156"/>
      <c r="E28" s="156"/>
    </row>
    <row r="29" spans="1:5" ht="15" customHeight="1" x14ac:dyDescent="0.2">
      <c r="A29" s="154" t="s">
        <v>11</v>
      </c>
      <c r="B29" s="26" t="s">
        <v>181</v>
      </c>
      <c r="C29" s="26" t="s">
        <v>207</v>
      </c>
      <c r="D29" s="114">
        <v>27</v>
      </c>
      <c r="E29" s="26" t="s">
        <v>78</v>
      </c>
    </row>
    <row r="30" spans="1:5" x14ac:dyDescent="0.2">
      <c r="A30" s="154"/>
      <c r="B30" s="26" t="s">
        <v>209</v>
      </c>
      <c r="C30" s="156">
        <v>1</v>
      </c>
      <c r="D30" s="156"/>
      <c r="E30" s="156"/>
    </row>
    <row r="31" spans="1:5" ht="15" customHeight="1" x14ac:dyDescent="0.2">
      <c r="A31" s="154" t="s">
        <v>1</v>
      </c>
      <c r="B31" s="26" t="s">
        <v>181</v>
      </c>
      <c r="C31" s="26" t="s">
        <v>208</v>
      </c>
      <c r="D31" s="114">
        <v>13</v>
      </c>
      <c r="E31" s="26" t="s">
        <v>78</v>
      </c>
    </row>
    <row r="32" spans="1:5" x14ac:dyDescent="0.2">
      <c r="A32" s="154"/>
      <c r="B32" s="26" t="s">
        <v>209</v>
      </c>
      <c r="C32" s="156">
        <v>1</v>
      </c>
      <c r="D32" s="156"/>
      <c r="E32" s="156"/>
    </row>
    <row r="33" spans="1:5" ht="15.75" x14ac:dyDescent="0.25">
      <c r="A33" s="155" t="s">
        <v>24</v>
      </c>
      <c r="B33" s="155"/>
      <c r="C33" s="152">
        <v>22</v>
      </c>
      <c r="D33" s="152"/>
      <c r="E33" s="152"/>
    </row>
    <row r="34" spans="1:5" ht="15.75" x14ac:dyDescent="0.25">
      <c r="A34" s="172"/>
      <c r="B34" s="172"/>
      <c r="C34" s="173"/>
      <c r="D34" s="173"/>
      <c r="E34" s="173"/>
    </row>
    <row r="35" spans="1:5" ht="15.75" x14ac:dyDescent="0.25">
      <c r="A35" s="112" t="s">
        <v>260</v>
      </c>
    </row>
  </sheetData>
  <mergeCells count="17">
    <mergeCell ref="A33:B33"/>
    <mergeCell ref="C8:E8"/>
    <mergeCell ref="C10:E10"/>
    <mergeCell ref="C13:E13"/>
    <mergeCell ref="C15:E15"/>
    <mergeCell ref="C28:E28"/>
    <mergeCell ref="C30:E30"/>
    <mergeCell ref="C32:E32"/>
    <mergeCell ref="C33:E33"/>
    <mergeCell ref="A29:A30"/>
    <mergeCell ref="A31:A32"/>
    <mergeCell ref="A11:A13"/>
    <mergeCell ref="A14:A15"/>
    <mergeCell ref="A16:A28"/>
    <mergeCell ref="A1:E1"/>
    <mergeCell ref="A4:A8"/>
    <mergeCell ref="A9:A10"/>
  </mergeCells>
  <hyperlinks>
    <hyperlink ref="A35" location="Contents!A1" display="Contents Page" xr:uid="{1800DE0A-5517-488E-AE72-817FEA54E59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2BD07-A1E0-4914-92CB-907B92CB81ED}">
  <sheetPr>
    <tabColor rgb="FF0070C0"/>
  </sheetPr>
  <dimension ref="A1:N11"/>
  <sheetViews>
    <sheetView workbookViewId="0">
      <selection sqref="A1:I1"/>
    </sheetView>
  </sheetViews>
  <sheetFormatPr defaultColWidth="8.7109375" defaultRowHeight="15" x14ac:dyDescent="0.2"/>
  <cols>
    <col min="1" max="1" width="31.28515625" style="8" bestFit="1" customWidth="1"/>
    <col min="2" max="2" width="12" style="8" bestFit="1" customWidth="1"/>
    <col min="3" max="3" width="10.7109375" style="8" bestFit="1" customWidth="1"/>
    <col min="4" max="7" width="8.28515625" style="8" customWidth="1"/>
    <col min="8" max="8" width="10.140625" style="8" customWidth="1"/>
    <col min="9" max="9" width="8.7109375" style="8" customWidth="1"/>
    <col min="10" max="10" width="8.28515625" style="8" customWidth="1"/>
    <col min="11" max="16384" width="8.7109375" style="8"/>
  </cols>
  <sheetData>
    <row r="1" spans="1:14" ht="15.75" x14ac:dyDescent="0.25">
      <c r="A1" s="153" t="s">
        <v>177</v>
      </c>
      <c r="B1" s="153"/>
      <c r="C1" s="153"/>
      <c r="D1" s="153"/>
      <c r="E1" s="153"/>
      <c r="F1" s="153"/>
      <c r="G1" s="153"/>
      <c r="H1" s="153"/>
      <c r="I1" s="153"/>
    </row>
    <row r="2" spans="1:14" ht="15.75" x14ac:dyDescent="0.25">
      <c r="A2" s="99"/>
      <c r="B2" s="99"/>
      <c r="C2" s="99"/>
      <c r="D2" s="99"/>
    </row>
    <row r="3" spans="1:14" ht="78.75" customHeight="1" x14ac:dyDescent="0.2">
      <c r="A3" s="9" t="s">
        <v>175</v>
      </c>
      <c r="B3" s="9" t="s">
        <v>211</v>
      </c>
      <c r="C3" s="9" t="s">
        <v>65</v>
      </c>
      <c r="D3" s="145" t="s">
        <v>66</v>
      </c>
      <c r="E3" s="145"/>
      <c r="F3" s="145" t="s">
        <v>150</v>
      </c>
      <c r="G3" s="145"/>
      <c r="H3" s="145" t="s">
        <v>152</v>
      </c>
      <c r="I3" s="145"/>
      <c r="N3" s="123"/>
    </row>
    <row r="4" spans="1:14" ht="15.75" x14ac:dyDescent="0.25">
      <c r="A4" s="11"/>
      <c r="B4" s="98" t="s">
        <v>137</v>
      </c>
      <c r="C4" s="98" t="s">
        <v>137</v>
      </c>
      <c r="D4" s="98" t="s">
        <v>137</v>
      </c>
      <c r="E4" s="98" t="s">
        <v>67</v>
      </c>
      <c r="F4" s="98" t="s">
        <v>137</v>
      </c>
      <c r="G4" s="98" t="s">
        <v>67</v>
      </c>
      <c r="H4" s="98" t="s">
        <v>137</v>
      </c>
      <c r="I4" s="98" t="s">
        <v>67</v>
      </c>
      <c r="N4" s="124"/>
    </row>
    <row r="5" spans="1:14" x14ac:dyDescent="0.2">
      <c r="A5" s="11" t="s">
        <v>6</v>
      </c>
      <c r="B5" s="11">
        <v>1</v>
      </c>
      <c r="C5" s="11">
        <v>0</v>
      </c>
      <c r="D5" s="11">
        <v>0</v>
      </c>
      <c r="E5" s="14">
        <v>0</v>
      </c>
      <c r="F5" s="11">
        <v>0</v>
      </c>
      <c r="G5" s="14">
        <v>0</v>
      </c>
      <c r="H5" s="11">
        <v>0</v>
      </c>
      <c r="I5" s="14">
        <v>0</v>
      </c>
      <c r="N5" s="124"/>
    </row>
    <row r="6" spans="1:14" x14ac:dyDescent="0.2">
      <c r="A6" s="11" t="s">
        <v>7</v>
      </c>
      <c r="B6" s="11">
        <v>0</v>
      </c>
      <c r="C6" s="11">
        <v>0</v>
      </c>
      <c r="D6" s="11">
        <v>0</v>
      </c>
      <c r="E6" s="14">
        <v>0</v>
      </c>
      <c r="F6" s="11">
        <v>0</v>
      </c>
      <c r="G6" s="14">
        <v>0</v>
      </c>
      <c r="H6" s="11">
        <v>0</v>
      </c>
      <c r="I6" s="14">
        <v>0</v>
      </c>
      <c r="N6" s="124"/>
    </row>
    <row r="7" spans="1:14" x14ac:dyDescent="0.2">
      <c r="A7" s="11" t="s">
        <v>10</v>
      </c>
      <c r="B7" s="104">
        <v>9</v>
      </c>
      <c r="C7" s="101">
        <v>15</v>
      </c>
      <c r="D7" s="102">
        <v>4</v>
      </c>
      <c r="E7" s="103">
        <f>D7/C7</f>
        <v>0.26666666666666666</v>
      </c>
      <c r="F7" s="102">
        <v>2</v>
      </c>
      <c r="G7" s="14">
        <f>F7/C7</f>
        <v>0.13333333333333333</v>
      </c>
      <c r="H7" s="11">
        <v>9</v>
      </c>
      <c r="I7" s="14">
        <f>H7/C7</f>
        <v>0.6</v>
      </c>
      <c r="N7" s="124"/>
    </row>
    <row r="8" spans="1:14" x14ac:dyDescent="0.2">
      <c r="A8" s="11" t="s">
        <v>11</v>
      </c>
      <c r="B8" s="105">
        <v>12</v>
      </c>
      <c r="C8" s="11">
        <v>0</v>
      </c>
      <c r="D8" s="11">
        <v>0</v>
      </c>
      <c r="E8" s="14">
        <v>0</v>
      </c>
      <c r="F8" s="11">
        <v>0</v>
      </c>
      <c r="G8" s="14">
        <v>0</v>
      </c>
      <c r="H8" s="11">
        <v>0</v>
      </c>
      <c r="I8" s="14">
        <v>0</v>
      </c>
      <c r="N8" s="124"/>
    </row>
    <row r="9" spans="1:14" ht="15.75" x14ac:dyDescent="0.25">
      <c r="A9" s="15" t="s">
        <v>24</v>
      </c>
      <c r="B9" s="15">
        <f>SUM(B5:B8)</f>
        <v>22</v>
      </c>
      <c r="C9" s="15">
        <f>SUM(C5:C8)</f>
        <v>15</v>
      </c>
      <c r="D9" s="15">
        <f t="shared" ref="D9:I9" si="0">SUM(D5:D8)</f>
        <v>4</v>
      </c>
      <c r="E9" s="13">
        <f t="shared" si="0"/>
        <v>0.26666666666666666</v>
      </c>
      <c r="F9" s="15">
        <f t="shared" si="0"/>
        <v>2</v>
      </c>
      <c r="G9" s="13">
        <f t="shared" si="0"/>
        <v>0.13333333333333333</v>
      </c>
      <c r="H9" s="15">
        <f t="shared" si="0"/>
        <v>9</v>
      </c>
      <c r="I9" s="13">
        <f t="shared" si="0"/>
        <v>0.6</v>
      </c>
      <c r="N9" s="124"/>
    </row>
    <row r="11" spans="1:14" ht="15.75" x14ac:dyDescent="0.25">
      <c r="A11" s="112" t="s">
        <v>260</v>
      </c>
    </row>
  </sheetData>
  <mergeCells count="4">
    <mergeCell ref="A1:I1"/>
    <mergeCell ref="D3:E3"/>
    <mergeCell ref="F3:G3"/>
    <mergeCell ref="H3:I3"/>
  </mergeCells>
  <hyperlinks>
    <hyperlink ref="A11" location="Contents!A1" display="Contents Page" xr:uid="{4C0A2860-E0EC-4024-B4FF-8CEEB5FDAE4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4BC16-D6EC-48EB-8890-626918AF12D4}">
  <sheetPr>
    <tabColor rgb="FF0070C0"/>
  </sheetPr>
  <dimension ref="A1:C10"/>
  <sheetViews>
    <sheetView workbookViewId="0">
      <selection activeCell="C23" sqref="C23"/>
    </sheetView>
  </sheetViews>
  <sheetFormatPr defaultColWidth="8.7109375" defaultRowHeight="15" x14ac:dyDescent="0.2"/>
  <cols>
    <col min="1" max="1" width="59.5703125" style="8" bestFit="1" customWidth="1"/>
    <col min="2" max="2" width="8.85546875" style="8" bestFit="1" customWidth="1"/>
    <col min="3" max="3" width="9.28515625" style="8" bestFit="1" customWidth="1"/>
    <col min="4" max="16384" width="8.7109375" style="8"/>
  </cols>
  <sheetData>
    <row r="1" spans="1:3" ht="15.75" x14ac:dyDescent="0.25">
      <c r="A1" s="133" t="s">
        <v>178</v>
      </c>
      <c r="B1" s="133"/>
      <c r="C1" s="133"/>
    </row>
    <row r="3" spans="1:3" ht="15.75" x14ac:dyDescent="0.25">
      <c r="A3" s="36" t="s">
        <v>179</v>
      </c>
      <c r="B3" s="36" t="s">
        <v>137</v>
      </c>
      <c r="C3" s="36" t="s">
        <v>67</v>
      </c>
    </row>
    <row r="4" spans="1:3" x14ac:dyDescent="0.2">
      <c r="A4" s="11" t="s">
        <v>69</v>
      </c>
      <c r="B4" s="11">
        <v>2</v>
      </c>
      <c r="C4" s="38">
        <f>B4/$B$8</f>
        <v>0.18181818181818182</v>
      </c>
    </row>
    <row r="5" spans="1:3" x14ac:dyDescent="0.2">
      <c r="A5" s="11" t="s">
        <v>70</v>
      </c>
      <c r="B5" s="11">
        <v>5</v>
      </c>
      <c r="C5" s="38">
        <f t="shared" ref="C5:C8" si="0">B5/$B$8</f>
        <v>0.45454545454545453</v>
      </c>
    </row>
    <row r="6" spans="1:3" x14ac:dyDescent="0.2">
      <c r="A6" s="11" t="s">
        <v>72</v>
      </c>
      <c r="B6" s="11">
        <v>2</v>
      </c>
      <c r="C6" s="38">
        <f t="shared" si="0"/>
        <v>0.18181818181818182</v>
      </c>
    </row>
    <row r="7" spans="1:3" x14ac:dyDescent="0.2">
      <c r="A7" s="11" t="s">
        <v>81</v>
      </c>
      <c r="B7" s="11">
        <v>2</v>
      </c>
      <c r="C7" s="38">
        <f t="shared" si="0"/>
        <v>0.18181818181818182</v>
      </c>
    </row>
    <row r="8" spans="1:3" ht="15.75" x14ac:dyDescent="0.25">
      <c r="A8" s="15" t="s">
        <v>24</v>
      </c>
      <c r="B8" s="15">
        <f>SUM(B4:B7)</f>
        <v>11</v>
      </c>
      <c r="C8" s="97">
        <f t="shared" si="0"/>
        <v>1</v>
      </c>
    </row>
    <row r="10" spans="1:3" ht="15.75" x14ac:dyDescent="0.25">
      <c r="A10" s="112" t="s">
        <v>260</v>
      </c>
    </row>
  </sheetData>
  <mergeCells count="1">
    <mergeCell ref="A1:C1"/>
  </mergeCells>
  <hyperlinks>
    <hyperlink ref="A10" location="Contents!A1" display="Contents Page" xr:uid="{5EF721D7-F90E-4D5A-9815-F7A39F07C9C3}"/>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6784D-7069-4530-87D9-088CCF71743A}">
  <sheetPr>
    <tabColor rgb="FF0070C0"/>
  </sheetPr>
  <dimension ref="A1:C9"/>
  <sheetViews>
    <sheetView workbookViewId="0">
      <selection activeCell="F18" sqref="F18"/>
    </sheetView>
  </sheetViews>
  <sheetFormatPr defaultColWidth="8.7109375" defaultRowHeight="15" x14ac:dyDescent="0.2"/>
  <cols>
    <col min="1" max="1" width="20.42578125" style="8" bestFit="1" customWidth="1"/>
    <col min="2" max="2" width="8.7109375" style="8"/>
    <col min="3" max="3" width="9.140625" style="8" bestFit="1" customWidth="1"/>
    <col min="4" max="16384" width="8.7109375" style="8"/>
  </cols>
  <sheetData>
    <row r="1" spans="1:3" ht="30.75" customHeight="1" x14ac:dyDescent="0.25">
      <c r="A1" s="153" t="s">
        <v>212</v>
      </c>
      <c r="B1" s="153"/>
      <c r="C1" s="153"/>
    </row>
    <row r="3" spans="1:3" ht="15.75" x14ac:dyDescent="0.25">
      <c r="A3" s="36" t="s">
        <v>20</v>
      </c>
      <c r="B3" s="36" t="s">
        <v>137</v>
      </c>
      <c r="C3" s="36" t="s">
        <v>67</v>
      </c>
    </row>
    <row r="4" spans="1:3" x14ac:dyDescent="0.2">
      <c r="A4" s="11" t="s">
        <v>17</v>
      </c>
      <c r="B4" s="11">
        <v>5</v>
      </c>
      <c r="C4" s="38">
        <v>0.2</v>
      </c>
    </row>
    <row r="5" spans="1:3" x14ac:dyDescent="0.2">
      <c r="A5" s="11" t="s">
        <v>18</v>
      </c>
      <c r="B5" s="11">
        <v>14</v>
      </c>
      <c r="C5" s="38">
        <v>0.56000000000000005</v>
      </c>
    </row>
    <row r="6" spans="1:3" x14ac:dyDescent="0.2">
      <c r="A6" s="11" t="s">
        <v>19</v>
      </c>
      <c r="B6" s="11">
        <v>6</v>
      </c>
      <c r="C6" s="38">
        <v>0.24</v>
      </c>
    </row>
    <row r="7" spans="1:3" ht="15.75" x14ac:dyDescent="0.25">
      <c r="A7" s="15" t="s">
        <v>24</v>
      </c>
      <c r="B7" s="15">
        <v>25</v>
      </c>
      <c r="C7" s="97">
        <v>1</v>
      </c>
    </row>
    <row r="9" spans="1:3" ht="15.75" x14ac:dyDescent="0.25">
      <c r="A9" s="112" t="s">
        <v>260</v>
      </c>
    </row>
  </sheetData>
  <mergeCells count="1">
    <mergeCell ref="A1:C1"/>
  </mergeCells>
  <phoneticPr fontId="5" type="noConversion"/>
  <hyperlinks>
    <hyperlink ref="A9" location="Contents!A1" display="Contents Page" xr:uid="{DBDAE826-A9D7-4E55-886A-0A1591BF0BC7}"/>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E8751-4DC8-400C-99A7-D9C385565B7C}">
  <sheetPr>
    <tabColor rgb="FF0070C0"/>
  </sheetPr>
  <dimension ref="A1:C9"/>
  <sheetViews>
    <sheetView workbookViewId="0">
      <selection activeCell="A9" sqref="A9"/>
    </sheetView>
  </sheetViews>
  <sheetFormatPr defaultColWidth="8.7109375" defaultRowHeight="15" x14ac:dyDescent="0.2"/>
  <cols>
    <col min="1" max="1" width="16" style="8" bestFit="1" customWidth="1"/>
    <col min="2" max="16384" width="8.7109375" style="8"/>
  </cols>
  <sheetData>
    <row r="1" spans="1:3" ht="15.75" x14ac:dyDescent="0.25">
      <c r="A1" s="17" t="s">
        <v>263</v>
      </c>
      <c r="B1" s="32"/>
    </row>
    <row r="3" spans="1:3" ht="15.75" x14ac:dyDescent="0.25">
      <c r="A3" s="27" t="s">
        <v>20</v>
      </c>
      <c r="B3" s="91" t="s">
        <v>84</v>
      </c>
      <c r="C3" s="91" t="s">
        <v>85</v>
      </c>
    </row>
    <row r="4" spans="1:3" x14ac:dyDescent="0.2">
      <c r="A4" s="11" t="s">
        <v>17</v>
      </c>
      <c r="B4" s="11">
        <v>4</v>
      </c>
      <c r="C4" s="11">
        <v>1</v>
      </c>
    </row>
    <row r="5" spans="1:3" x14ac:dyDescent="0.2">
      <c r="A5" s="11" t="s">
        <v>18</v>
      </c>
      <c r="B5" s="11">
        <v>10</v>
      </c>
      <c r="C5" s="11">
        <v>4</v>
      </c>
    </row>
    <row r="6" spans="1:3" x14ac:dyDescent="0.2">
      <c r="A6" s="11" t="s">
        <v>19</v>
      </c>
      <c r="B6" s="11">
        <v>5</v>
      </c>
      <c r="C6" s="11">
        <v>1</v>
      </c>
    </row>
    <row r="7" spans="1:3" ht="15.75" x14ac:dyDescent="0.25">
      <c r="A7" s="15" t="s">
        <v>24</v>
      </c>
      <c r="B7" s="107">
        <f>SUM(B4:B6)</f>
        <v>19</v>
      </c>
      <c r="C7" s="107">
        <f>SUM(C4:C6)</f>
        <v>6</v>
      </c>
    </row>
    <row r="9" spans="1:3" ht="15.75" x14ac:dyDescent="0.25">
      <c r="A9" s="112" t="s">
        <v>260</v>
      </c>
    </row>
  </sheetData>
  <phoneticPr fontId="5" type="noConversion"/>
  <hyperlinks>
    <hyperlink ref="A9" location="Contents!A1" display="Contents Page" xr:uid="{2A440D3C-1845-42FB-A9DC-30B03A1FEBFA}"/>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80746-92EA-4DAD-AF71-D9D7D78ACDBD}">
  <sheetPr>
    <tabColor rgb="FF0070C0"/>
  </sheetPr>
  <dimension ref="A1:D8"/>
  <sheetViews>
    <sheetView workbookViewId="0">
      <selection activeCell="A8" sqref="A8"/>
    </sheetView>
  </sheetViews>
  <sheetFormatPr defaultRowHeight="15" x14ac:dyDescent="0.25"/>
  <cols>
    <col min="1" max="4" width="16.28515625" style="3" customWidth="1"/>
    <col min="5" max="16384" width="9.140625" style="3"/>
  </cols>
  <sheetData>
    <row r="1" spans="1:4" ht="15.75" x14ac:dyDescent="0.25">
      <c r="A1" s="132" t="s">
        <v>300</v>
      </c>
      <c r="B1" s="132"/>
      <c r="C1" s="132"/>
      <c r="D1" s="132"/>
    </row>
    <row r="2" spans="1:4" ht="15.75" x14ac:dyDescent="0.25">
      <c r="A2" s="120"/>
      <c r="B2" s="120"/>
      <c r="C2" s="120"/>
      <c r="D2" s="120"/>
    </row>
    <row r="3" spans="1:4" ht="15.75" x14ac:dyDescent="0.25">
      <c r="A3" s="121" t="s">
        <v>280</v>
      </c>
      <c r="B3" s="125" t="s">
        <v>281</v>
      </c>
      <c r="C3" s="125" t="s">
        <v>282</v>
      </c>
      <c r="D3" s="125" t="s">
        <v>280</v>
      </c>
    </row>
    <row r="4" spans="1:4" ht="15.75" x14ac:dyDescent="0.25">
      <c r="A4" s="126">
        <v>45747</v>
      </c>
      <c r="B4" s="12" t="s">
        <v>283</v>
      </c>
      <c r="C4" s="127" t="s">
        <v>283</v>
      </c>
      <c r="D4" s="128">
        <v>46112</v>
      </c>
    </row>
    <row r="5" spans="1:4" x14ac:dyDescent="0.25">
      <c r="A5" s="129">
        <v>23</v>
      </c>
      <c r="B5" s="106">
        <v>6</v>
      </c>
      <c r="C5" s="106">
        <v>4</v>
      </c>
      <c r="D5" s="106">
        <v>25</v>
      </c>
    </row>
    <row r="6" spans="1:4" x14ac:dyDescent="0.25">
      <c r="A6" s="157" t="s">
        <v>284</v>
      </c>
      <c r="B6" s="157"/>
      <c r="C6" s="157"/>
      <c r="D6" s="157"/>
    </row>
    <row r="8" spans="1:4" x14ac:dyDescent="0.25">
      <c r="A8" s="112" t="s">
        <v>260</v>
      </c>
    </row>
  </sheetData>
  <mergeCells count="2">
    <mergeCell ref="A1:D1"/>
    <mergeCell ref="A6:D6"/>
  </mergeCells>
  <hyperlinks>
    <hyperlink ref="A8" location="Contents!A1" display="Contents Page" xr:uid="{0CB91EDA-733A-4070-BDE0-778B310E8A72}"/>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7D314-4925-4865-99F7-6E02E843267E}">
  <sheetPr>
    <tabColor rgb="FF0070C0"/>
  </sheetPr>
  <dimension ref="A1:B14"/>
  <sheetViews>
    <sheetView workbookViewId="0">
      <selection activeCell="A14" sqref="A14"/>
    </sheetView>
  </sheetViews>
  <sheetFormatPr defaultRowHeight="15" x14ac:dyDescent="0.2"/>
  <cols>
    <col min="1" max="1" width="14" style="8" bestFit="1" customWidth="1"/>
    <col min="2" max="2" width="76.7109375" style="8" customWidth="1"/>
    <col min="3" max="16384" width="9.140625" style="8"/>
  </cols>
  <sheetData>
    <row r="1" spans="1:2" ht="15.75" x14ac:dyDescent="0.25">
      <c r="A1" s="17" t="s">
        <v>262</v>
      </c>
    </row>
    <row r="2" spans="1:2" x14ac:dyDescent="0.2">
      <c r="A2" s="116" t="s">
        <v>87</v>
      </c>
      <c r="B2" s="117" t="s">
        <v>94</v>
      </c>
    </row>
    <row r="3" spans="1:2" x14ac:dyDescent="0.2">
      <c r="A3" s="108" t="s">
        <v>275</v>
      </c>
      <c r="B3" s="109" t="s">
        <v>276</v>
      </c>
    </row>
    <row r="4" spans="1:2" x14ac:dyDescent="0.2">
      <c r="A4" s="108" t="s">
        <v>220</v>
      </c>
      <c r="B4" s="109" t="s">
        <v>221</v>
      </c>
    </row>
    <row r="5" spans="1:2" x14ac:dyDescent="0.2">
      <c r="A5" s="108" t="s">
        <v>218</v>
      </c>
      <c r="B5" s="109" t="s">
        <v>219</v>
      </c>
    </row>
    <row r="6" spans="1:2" x14ac:dyDescent="0.2">
      <c r="A6" s="108" t="s">
        <v>278</v>
      </c>
      <c r="B6" s="109" t="s">
        <v>277</v>
      </c>
    </row>
    <row r="7" spans="1:2" x14ac:dyDescent="0.2">
      <c r="A7" s="108" t="s">
        <v>216</v>
      </c>
      <c r="B7" s="109" t="s">
        <v>217</v>
      </c>
    </row>
    <row r="8" spans="1:2" x14ac:dyDescent="0.2">
      <c r="A8" s="108" t="s">
        <v>222</v>
      </c>
      <c r="B8" s="109" t="s">
        <v>223</v>
      </c>
    </row>
    <row r="9" spans="1:2" x14ac:dyDescent="0.2">
      <c r="A9" s="108" t="s">
        <v>224</v>
      </c>
      <c r="B9" s="109" t="s">
        <v>225</v>
      </c>
    </row>
    <row r="10" spans="1:2" x14ac:dyDescent="0.2">
      <c r="A10" s="108" t="s">
        <v>226</v>
      </c>
      <c r="B10" s="109" t="s">
        <v>227</v>
      </c>
    </row>
    <row r="11" spans="1:2" x14ac:dyDescent="0.2">
      <c r="A11" s="110" t="s">
        <v>228</v>
      </c>
      <c r="B11" s="111" t="s">
        <v>229</v>
      </c>
    </row>
    <row r="12" spans="1:2" x14ac:dyDescent="0.2">
      <c r="A12" s="158"/>
      <c r="B12" s="159"/>
    </row>
    <row r="13" spans="1:2" x14ac:dyDescent="0.2">
      <c r="A13" s="158"/>
      <c r="B13" s="159"/>
    </row>
    <row r="14" spans="1:2" ht="15.75" x14ac:dyDescent="0.25">
      <c r="A14" s="112" t="s">
        <v>260</v>
      </c>
    </row>
  </sheetData>
  <mergeCells count="2">
    <mergeCell ref="A12:A13"/>
    <mergeCell ref="B12:B13"/>
  </mergeCells>
  <hyperlinks>
    <hyperlink ref="A14" location="Contents!A1" display="Contents Page" xr:uid="{671652C3-17ED-475C-A722-3947B324FD27}"/>
  </hyperlink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Contents</vt:lpstr>
      <vt:lpstr>Metadata</vt:lpstr>
      <vt:lpstr>Guideline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Glossary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Armstrong, Elaine</dc:creator>
  <cp:lastModifiedBy>Pauley, Alexandra</cp:lastModifiedBy>
  <dcterms:created xsi:type="dcterms:W3CDTF">2025-07-04T08:35:28Z</dcterms:created>
  <dcterms:modified xsi:type="dcterms:W3CDTF">2026-10-06T20:37:55Z</dcterms:modified>
</cp:coreProperties>
</file>